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 activeTab="2"/>
  </bookViews>
  <sheets>
    <sheet name="Bilance" sheetId="10" r:id="rId1"/>
    <sheet name="PZ" sheetId="1" r:id="rId2"/>
    <sheet name="NP" sheetId="18" r:id="rId3"/>
  </sheets>
  <externalReferences>
    <externalReference r:id="rId4"/>
  </externalReferences>
  <definedNames>
    <definedName name="Akc_D22">#REF!</definedName>
    <definedName name="Akc_D38">#REF!</definedName>
    <definedName name="Akc_D54">#REF!</definedName>
    <definedName name="Akc_D6">#REF!</definedName>
    <definedName name="Akc_E22">#REF!</definedName>
    <definedName name="Akc_E38">#REF!</definedName>
    <definedName name="Akc_E54">#REF!</definedName>
    <definedName name="Akc_E6">#REF!</definedName>
    <definedName name="CelleB116">#REF!</definedName>
    <definedName name="CelleB41">#REF!</definedName>
    <definedName name="CelleB78">#REF!</definedName>
    <definedName name="CelleF116">#REF!</definedName>
    <definedName name="CelleF41">#REF!</definedName>
    <definedName name="CelleF78">#REF!</definedName>
    <definedName name="Deb_C24">'[1]Debitoru skaidrojums'!#REF!</definedName>
    <definedName name="Deb_C40">'[1]Debitoru skaidrojums'!#REF!</definedName>
    <definedName name="Deb_C7">'[1]Debitoru skaidrojums'!$C$7</definedName>
    <definedName name="Deb_D107">'[1]Debitoru skaidrojums'!$D$28</definedName>
    <definedName name="Deb_D123">'[1]Debitoru skaidrojums'!#REF!</definedName>
    <definedName name="Deb_D24">'[1]Debitoru skaidrojums'!#REF!</definedName>
    <definedName name="Deb_D40">'[1]Debitoru skaidrojums'!#REF!</definedName>
    <definedName name="Deb_D56">'[1]Debitoru skaidrojums'!$D$19</definedName>
    <definedName name="Deb_D7">'[1]Debitoru skaidrojums'!$D$7</definedName>
    <definedName name="Deb_D75">'[1]Debitoru skaidrojums'!#REF!</definedName>
    <definedName name="Deb_D91">'[1]Debitoru skaidrojums'!#REF!</definedName>
    <definedName name="Deb_E107">'[1]Debitoru skaidrojums'!$E$28</definedName>
    <definedName name="Deb_E123">'[1]Debitoru skaidrojums'!#REF!</definedName>
    <definedName name="Deb_E56">'[1]Debitoru skaidrojums'!$E$19</definedName>
    <definedName name="Deb_E75">'[1]Debitoru skaidrojums'!#REF!</definedName>
    <definedName name="Deb_E91">'[1]Debitoru skaidrojums'!#REF!</definedName>
    <definedName name="Kr_660p">[1]Kreditori!#REF!</definedName>
    <definedName name="Kr_660t">[1]Kreditori!#REF!</definedName>
    <definedName name="Kr_670p">[1]Kreditori!#REF!</definedName>
    <definedName name="Kr_670t">[1]Kreditori!#REF!</definedName>
    <definedName name="Kr_680p">[1]Kreditori!$D$13</definedName>
    <definedName name="Kr_680t">[1]Kreditori!$C$13</definedName>
    <definedName name="Kr_690p">[1]Kreditori!#REF!</definedName>
    <definedName name="Kr_690t">[1]Kreditori!#REF!</definedName>
    <definedName name="Kr_700p">[1]Kreditori!#REF!</definedName>
    <definedName name="Kr_700t">[1]Kreditori!#REF!</definedName>
    <definedName name="Kr_710p">[1]Kreditori!#REF!</definedName>
    <definedName name="Kr_710t">[1]Kreditori!#REF!</definedName>
    <definedName name="Kr_720p">[1]Kreditori!#REF!</definedName>
    <definedName name="Kr_720t">[1]Kreditori!#REF!</definedName>
    <definedName name="Kr_730p">[1]Kreditori!#REF!</definedName>
    <definedName name="Kr_730t">[1]Kreditori!#REF!</definedName>
    <definedName name="Kr_740p">[1]Kreditori!#REF!</definedName>
    <definedName name="Kr_740t">[1]Kreditori!#REF!</definedName>
    <definedName name="Kr_750p">[1]Kreditori!#REF!</definedName>
    <definedName name="Kr_750t">[1]Kreditori!#REF!</definedName>
    <definedName name="Kr_760p">[1]Kreditori!#REF!</definedName>
    <definedName name="Kr_760t">[1]Kreditori!#REF!</definedName>
    <definedName name="Kr_770p">[1]Kreditori!$D$23</definedName>
    <definedName name="Kr_770t">[1]Kreditori!$C$23</definedName>
    <definedName name="Kr_790p">[1]Kreditori!#REF!</definedName>
    <definedName name="Kr_790t">[1]Kreditori!#REF!</definedName>
    <definedName name="Kr_810p">[1]Kreditori!#REF!</definedName>
    <definedName name="Kr_810t">[1]Kreditori!#REF!</definedName>
    <definedName name="Kr_820p">[1]Kreditori!#REF!</definedName>
    <definedName name="Kr_820t">[1]Kreditori!#REF!</definedName>
    <definedName name="Kr_830p">[1]Kreditori!$D$33</definedName>
    <definedName name="Kr_830t">[1]Kreditori!$C$33</definedName>
    <definedName name="Kr_840pp">[1]Kreditori!#REF!</definedName>
    <definedName name="Kr_840t">[1]Kreditori!#REF!</definedName>
    <definedName name="Kr_850p">[1]Kreditori!#REF!</definedName>
    <definedName name="Kr_850t">[1]Kreditori!#REF!</definedName>
    <definedName name="Kr_860p">[1]Kreditori!$D$45</definedName>
    <definedName name="Kr_860t">[1]Kreditori!$C$45</definedName>
    <definedName name="Kr_870p">[1]Kreditori!#REF!</definedName>
    <definedName name="Kr_870t">[1]Kreditori!#REF!</definedName>
    <definedName name="Kr_880p">[1]Kreditori!#REF!</definedName>
    <definedName name="Kr_880t">[1]Kreditori!#REF!</definedName>
    <definedName name="Kr_890p">[1]Kreditori!#REF!</definedName>
    <definedName name="Kr_890t">[1]Kreditori!#REF!</definedName>
    <definedName name="Kr_900p">[1]Kreditori!$D$55</definedName>
    <definedName name="Kr_900t">[1]Kreditori!$C$55</definedName>
    <definedName name="Kr_910p">[1]Kreditori!$D$61</definedName>
    <definedName name="Kr_910t">[1]Kreditori!$C$61</definedName>
    <definedName name="Kr_920p">[1]Kreditori!$D$68</definedName>
    <definedName name="Kr_920t">[1]Kreditori!$C$68</definedName>
    <definedName name="Kr_940p">[1]Kreditori!#REF!</definedName>
    <definedName name="Kr_940t">[1]Kreditori!#REF!</definedName>
    <definedName name="Kr_950p">[1]Kreditori!$D$80</definedName>
    <definedName name="Kr_950t">[1]Kreditori!$C$80</definedName>
    <definedName name="Kr_960p">[1]Kreditori!#REF!</definedName>
    <definedName name="Kr_960t">[1]Kreditori!#REF!</definedName>
    <definedName name="Pasu_Kap_AtshD58">'[1]Pašu kapitāla atšifr.'!$D$48</definedName>
    <definedName name="Pasu_Kap_AtshD68">'[1]Pašu kapitāla atšifr.'!$D$58</definedName>
    <definedName name="PKA_D37">'[1]Pašu kapitāla atšifr.'!#REF!</definedName>
    <definedName name="PKA_D52">'[1]Pašu kapitāla atšifr.'!$D$42</definedName>
    <definedName name="PKA_D73">'[1]Pašu kapitāla atšifr.'!$D$63</definedName>
    <definedName name="PKA_D83">'[1]Pašu kapitāla atšifr.'!$D$73</definedName>
    <definedName name="PKA_D88">'[1]Pašu kapitāla atšifr.'!$D$78</definedName>
    <definedName name="PKA_D98">'[1]Pašu kapitāla atšifr.'!$D$88</definedName>
    <definedName name="PKA_E24">'[1]Pašu kapitāla atšifr.'!#REF!</definedName>
    <definedName name="PZskaidr_060p">[1]p.z.apr.skaidrojumi!$D$74</definedName>
    <definedName name="PZskaidr_060t">[1]p.z.apr.skaidrojumi!$C$74</definedName>
    <definedName name="PZskaidr_070p">[1]p.z.apr.skaidrojumi!$D$83</definedName>
    <definedName name="PZskaidr_070t">[1]p.z.apr.skaidrojumi!$C$83</definedName>
    <definedName name="PZskaidr_080p">[1]p.z.apr.skaidrojumi!$D$90</definedName>
    <definedName name="PZskaidr_080t">[1]p.z.apr.skaidrojumi!$C$90</definedName>
    <definedName name="PZskaidr_090p">[1]p.z.apr.skaidrojumi!$D$96</definedName>
    <definedName name="PZskaidr_090t">[1]p.z.apr.skaidrojumi!$C$96</definedName>
    <definedName name="PZskaidr_100p">[1]p.z.apr.skaidrojumi!$D$105</definedName>
    <definedName name="PZskaidr_100t">[1]p.z.apr.skaidrojumi!$C$105</definedName>
    <definedName name="PZskaidr_110p">[1]p.z.apr.skaidrojumi!$D$112</definedName>
    <definedName name="PZskaidr_110t">[1]p.z.apr.skaidrojumi!$C$112</definedName>
    <definedName name="PZskaidr_120p">[1]p.z.apr.skaidrojumi!$D$123</definedName>
    <definedName name="PZskaidr_120t">[1]p.z.apr.skaidrojumi!$C$123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23" i="18" l="1"/>
  <c r="C23" i="18"/>
  <c r="D20" i="18"/>
  <c r="C20" i="18"/>
  <c r="D15" i="18"/>
  <c r="C15" i="18"/>
  <c r="C25" i="18" l="1"/>
  <c r="D25" i="18"/>
  <c r="D27" i="18" s="1"/>
  <c r="C26" i="18" s="1"/>
  <c r="C27" i="18" l="1"/>
  <c r="D17" i="10" l="1"/>
  <c r="D11" i="10"/>
  <c r="D29" i="10" l="1"/>
  <c r="C16" i="1" l="1"/>
  <c r="D16" i="1"/>
  <c r="C17" i="1"/>
  <c r="D17" i="1"/>
  <c r="D42" i="10"/>
  <c r="E42" i="10"/>
  <c r="D43" i="10"/>
  <c r="E43" i="10"/>
  <c r="D44" i="10"/>
  <c r="E44" i="10"/>
  <c r="D45" i="10"/>
  <c r="E45" i="10"/>
  <c r="D23" i="1"/>
  <c r="C23" i="1"/>
  <c r="D12" i="1"/>
  <c r="C12" i="1"/>
  <c r="D11" i="1"/>
  <c r="E27" i="10"/>
  <c r="D27" i="10"/>
  <c r="E26" i="10"/>
  <c r="D26" i="10"/>
  <c r="E25" i="10"/>
  <c r="D25" i="10"/>
  <c r="E24" i="10"/>
  <c r="D24" i="10"/>
  <c r="E23" i="10"/>
  <c r="D23" i="10"/>
  <c r="E22" i="10"/>
  <c r="D22" i="10"/>
  <c r="E21" i="10"/>
  <c r="D21" i="10"/>
  <c r="E20" i="10"/>
  <c r="D20" i="10"/>
  <c r="E18" i="10"/>
  <c r="D18" i="10"/>
  <c r="E16" i="10"/>
  <c r="E9" i="10"/>
  <c r="D20" i="1" l="1"/>
  <c r="D46" i="10"/>
  <c r="C11" i="1"/>
  <c r="D24" i="1"/>
  <c r="E46" i="10"/>
  <c r="E35" i="10"/>
  <c r="D64" i="10"/>
  <c r="E17" i="10"/>
  <c r="D28" i="10"/>
  <c r="D35" i="10"/>
  <c r="D55" i="10"/>
  <c r="D59" i="10" s="1"/>
  <c r="E64" i="10"/>
  <c r="E72" i="10"/>
  <c r="D40" i="10"/>
  <c r="E11" i="10"/>
  <c r="E40" i="10"/>
  <c r="E55" i="10"/>
  <c r="E59" i="10" s="1"/>
  <c r="D72" i="10"/>
  <c r="E28" i="10"/>
  <c r="C20" i="1" l="1"/>
  <c r="E29" i="10"/>
  <c r="D73" i="10"/>
  <c r="D74" i="10" s="1"/>
  <c r="E48" i="10"/>
  <c r="E73" i="10"/>
  <c r="E74" i="10" s="1"/>
  <c r="D48" i="10"/>
  <c r="C21" i="1" l="1"/>
  <c r="C24" i="1" s="1"/>
  <c r="D49" i="10"/>
  <c r="E49" i="10"/>
</calcChain>
</file>

<file path=xl/sharedStrings.xml><?xml version="1.0" encoding="utf-8"?>
<sst xmlns="http://schemas.openxmlformats.org/spreadsheetml/2006/main" count="162" uniqueCount="124">
  <si>
    <t>Aktīvs</t>
  </si>
  <si>
    <t>ILGTERMIŅA IEGULDĪJUMI</t>
  </si>
  <si>
    <t xml:space="preserve"> Nemateriālie ieguldījumi</t>
  </si>
  <si>
    <t>I.KOPĀ</t>
  </si>
  <si>
    <t>II.</t>
  </si>
  <si>
    <t xml:space="preserve"> Pamatlīdzekļi</t>
  </si>
  <si>
    <t>1. Zemes gabali, ēkas, būves un ilggadīgie stādījumi</t>
  </si>
  <si>
    <t>II.KOPĀ</t>
  </si>
  <si>
    <t>IV</t>
  </si>
  <si>
    <t>Bioloģiskie aktīvi</t>
  </si>
  <si>
    <t>V</t>
  </si>
  <si>
    <t xml:space="preserve"> Ilgtermiņa finanšu ieguldījumi</t>
  </si>
  <si>
    <t>1. Līdzdalība radniecīgo sabiedrību kapitālā</t>
  </si>
  <si>
    <t>2. Aizdevumi radniecīgajām sabiedrībām</t>
  </si>
  <si>
    <t>3. Līdzdalība asociēto sabiedrību kapitālā</t>
  </si>
  <si>
    <t>4. Aizdevumi asociētajām sabiedrībām</t>
  </si>
  <si>
    <t>5. Pārējie vērtspapīri un ieguldījumi</t>
  </si>
  <si>
    <t>6. Pārējie aizdevumi un citi ilgtermiņa debitori.</t>
  </si>
  <si>
    <t>7. Pašu akcijas un daļas</t>
  </si>
  <si>
    <t>8. Aizdevumi akcionāriem vai dalībniekiem un vadībai</t>
  </si>
  <si>
    <t>III.KOPĀ</t>
  </si>
  <si>
    <t>1. IEDAĻAS KOPSUMMA</t>
  </si>
  <si>
    <t>APGROZĀMIE LĪDZEKĻI</t>
  </si>
  <si>
    <t>I.</t>
  </si>
  <si>
    <t>III.</t>
  </si>
  <si>
    <t xml:space="preserve"> Vērtspapīri un līdzdalība kapitālos</t>
  </si>
  <si>
    <t>2. Pašu akcijas un daļas</t>
  </si>
  <si>
    <t>3. Pārējie vērtspapīri un līdzdalība kapitālos</t>
  </si>
  <si>
    <t>4. Atvasinātie finanšu instrumenti</t>
  </si>
  <si>
    <t xml:space="preserve">IV KOPĀ                                                                              </t>
  </si>
  <si>
    <t xml:space="preserve"> NAUDAS LĪDZEKĻI                    </t>
  </si>
  <si>
    <t>2. IEDAĻAS KOPSUMMA</t>
  </si>
  <si>
    <t>BILANCE</t>
  </si>
  <si>
    <t>Pasīvs</t>
  </si>
  <si>
    <t>PAŠU KAPITĀLS</t>
  </si>
  <si>
    <t xml:space="preserve"> KREDITORI</t>
  </si>
  <si>
    <t>Ilgtermiņa kreditori</t>
  </si>
  <si>
    <t>I. KOPĀ</t>
  </si>
  <si>
    <t>Īstermiņa kreditori</t>
  </si>
  <si>
    <t>Neto apgrozījums</t>
  </si>
  <si>
    <t>Pārdotās produkcijas ražošanas izmaksas</t>
  </si>
  <si>
    <t>Bruto peļņa</t>
  </si>
  <si>
    <t>Pārdošanas izmaksas</t>
  </si>
  <si>
    <t xml:space="preserve">Administrācijas izmaksas </t>
  </si>
  <si>
    <t>Pārējie uzņēmuma saimnieciskās darbības ieņēmumi</t>
  </si>
  <si>
    <t>Pārējās uzņēmuma saimnieciskās darbības izmaksas</t>
  </si>
  <si>
    <t>Ieņēmumi no līdzdalības koncerna meitas un asociēto sabiedrību kapitālos</t>
  </si>
  <si>
    <t>Ieņēmumi no vērtspapīriem un aizdevumiem, kas veidojuši ilgtermiņa ieguldījumus.</t>
  </si>
  <si>
    <t>Pārējie procentu ieņēmumi un tamlīdzīgi ieņēmumi</t>
  </si>
  <si>
    <t>Procentu maksājumi un tamlīdzīgas izmaksas</t>
  </si>
  <si>
    <t>Peļņa pirms ārkārtas posteņiem un nodokļiem</t>
  </si>
  <si>
    <t>Peļņa pirms nodokļiem</t>
  </si>
  <si>
    <t>Uzņēmuma ienākumu nodoklis par pārskata gadu</t>
  </si>
  <si>
    <t xml:space="preserve">Pārējie nodokļi </t>
  </si>
  <si>
    <t>Pārskata gada peļņa</t>
  </si>
  <si>
    <t>Ieņēmumi no preču pārdošanas un pakalpojumu sniegšanas</t>
  </si>
  <si>
    <t>Izdevumi nodokļu maksājumiem</t>
  </si>
  <si>
    <t>SIA  "Vidusdaugavas SPAAO"</t>
  </si>
  <si>
    <t>31.12.2017.</t>
  </si>
  <si>
    <t>1. Akciju vai daļu kapitāls (pamatkapitāls)</t>
  </si>
  <si>
    <t>31.12.2018.</t>
  </si>
  <si>
    <t>1. Koncesijas, patenti, licences, preču zīmes un tamlīdzīgas izmaksas</t>
  </si>
  <si>
    <t>2. Citi nemateriālie ieguldījumi</t>
  </si>
  <si>
    <t>2. Iekārtas un mašīnas</t>
  </si>
  <si>
    <t>3. Pārējie pamatlīdzekļi un inventārs</t>
  </si>
  <si>
    <t>4. Pamatlīdzekļu izveidošana un nepabeigto celtniecības objektu izmaksas</t>
  </si>
  <si>
    <t>1.</t>
  </si>
  <si>
    <t>2.</t>
  </si>
  <si>
    <t>1. Izejvielas, materiāli un palīgmateriāli</t>
  </si>
  <si>
    <t>2. Gatavie ražojumi un preces pārdošanai</t>
  </si>
  <si>
    <t>3. Avansa maksājumi par precēm</t>
  </si>
  <si>
    <t>1. Pircēju un pasūtītāju parādi</t>
  </si>
  <si>
    <t>2. Citi debitori</t>
  </si>
  <si>
    <t>3. Nākamo periodu izmaksas</t>
  </si>
  <si>
    <t>2017.</t>
  </si>
  <si>
    <t>2018.</t>
  </si>
  <si>
    <t xml:space="preserve">  a) pārējas  rezerves</t>
  </si>
  <si>
    <t xml:space="preserve">a) iepriekšējo gadu nesadalītā peļņa </t>
  </si>
  <si>
    <t>b) pārskata gada nesadalītā peļņa</t>
  </si>
  <si>
    <t>1. Aizņēmumi no kredītiestādēm</t>
  </si>
  <si>
    <t>2. Nākamo periodu ieņēmumi</t>
  </si>
  <si>
    <t>2. Parādi piegādātājiem un darbuzņēmējiem</t>
  </si>
  <si>
    <t>4. Pārējie kreditori</t>
  </si>
  <si>
    <t>5. Nākamo periodu ieņēmumi</t>
  </si>
  <si>
    <t>6. Uzkrātas saistības</t>
  </si>
  <si>
    <t>3. Nodokļi un sociālās apdrošināšanas maksājumi</t>
  </si>
  <si>
    <t>KOPĀ rezerves</t>
  </si>
  <si>
    <t>2. Nesadalītā peļņa</t>
  </si>
  <si>
    <t>Piezīmes Nr.</t>
  </si>
  <si>
    <t>Krājumi</t>
  </si>
  <si>
    <t>Debitori</t>
  </si>
  <si>
    <t>Lāčplēša iela 1, Aizkraukle</t>
  </si>
  <si>
    <t>Taksācijas periods:</t>
  </si>
  <si>
    <t xml:space="preserve">            par 2018.gadu</t>
  </si>
  <si>
    <t xml:space="preserve">(klasificēts pēc izdevumu funkcijas) </t>
  </si>
  <si>
    <t>3.</t>
  </si>
  <si>
    <t>4.</t>
  </si>
  <si>
    <t>5.</t>
  </si>
  <si>
    <t>Valdes loceklis:</t>
  </si>
  <si>
    <t>_________________ J.Bisenieks</t>
  </si>
  <si>
    <t>III. Bilance</t>
  </si>
  <si>
    <t>IV. Peļņas vai zaudējumu aprēķins</t>
  </si>
  <si>
    <t>Saņemtie procenti</t>
  </si>
  <si>
    <t>Izdevumi aizņēmumu atmaksāšanai</t>
  </si>
  <si>
    <t>Izdevumi procentu maksājumiem</t>
  </si>
  <si>
    <t>(pēc tiešās metodes)</t>
  </si>
  <si>
    <t>Nr. p.k.</t>
  </si>
  <si>
    <t xml:space="preserve">Nosaukums </t>
  </si>
  <si>
    <t>I Pamatdarbības naudas plūsma:</t>
  </si>
  <si>
    <t>Maksājumi piegādātājiem, darbiniekiem, pārējiem pamatdarbības izdevumiem</t>
  </si>
  <si>
    <t>Pamatdarbības neto naudas plūsma</t>
  </si>
  <si>
    <t>II Ieguldīšanas darbības naudas plūsma</t>
  </si>
  <si>
    <t xml:space="preserve">Pamatlīdzekļu un nemateriālo ieguldījumu iegāde </t>
  </si>
  <si>
    <t>Ieņēmumi no pamatlīdzekļu un nemateriālo ieguldījumu pārdošanas</t>
  </si>
  <si>
    <t>Ieguldīšanas darbības neto naudas plūsma</t>
  </si>
  <si>
    <t>III Finansēšanas darbības naudas plūsma</t>
  </si>
  <si>
    <t>Finansēšanas darbības neto naudas plūsma</t>
  </si>
  <si>
    <t>IV Ārvalstu valūtu kursu svārstību rezultāts</t>
  </si>
  <si>
    <t>V Naudas un tās ekvivalentu neto pieaugums vai samazinājums</t>
  </si>
  <si>
    <t>VI Naudas un tās ekvivalentu atlikums pārskata gada sākumā</t>
  </si>
  <si>
    <t>VII Naudas un tās ekvivalentu atlikums pārskata gada beigās</t>
  </si>
  <si>
    <t xml:space="preserve">                    par 2018.gadu</t>
  </si>
  <si>
    <t>V. Naudas plūsmas pārskats</t>
  </si>
  <si>
    <t>Valdes loceklis:                                                                               __________________ J.Bisenieks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</si>
</sst>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4"/>
      <name val="Times New Roman"/>
      <family val="1"/>
      <charset val="186"/>
    </font>
    <font>
      <i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 applyAlignment="1"/>
    <xf numFmtId="0" fontId="1" fillId="0" borderId="0" xfId="0" applyFont="1"/>
    <xf numFmtId="3" fontId="4" fillId="0" borderId="2" xfId="0" applyNumberFormat="1" applyFont="1" applyBorder="1" applyAlignment="1">
      <alignment horizontal="right" vertical="top" wrapText="1"/>
    </xf>
    <xf numFmtId="3" fontId="4" fillId="0" borderId="16" xfId="0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0" fontId="9" fillId="0" borderId="0" xfId="0" applyFont="1"/>
    <xf numFmtId="0" fontId="0" fillId="0" borderId="0" xfId="0" applyBorder="1"/>
    <xf numFmtId="0" fontId="9" fillId="0" borderId="0" xfId="0" applyFont="1" applyAlignment="1">
      <alignment horizontal="left"/>
    </xf>
    <xf numFmtId="0" fontId="1" fillId="0" borderId="19" xfId="0" applyFont="1" applyBorder="1"/>
    <xf numFmtId="0" fontId="10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vertical="center"/>
    </xf>
    <xf numFmtId="0" fontId="4" fillId="0" borderId="12" xfId="0" applyFont="1" applyBorder="1" applyAlignment="1">
      <alignment horizontal="center" vertical="top" wrapText="1"/>
    </xf>
    <xf numFmtId="49" fontId="6" fillId="3" borderId="38" xfId="0" applyNumberFormat="1" applyFont="1" applyFill="1" applyBorder="1" applyAlignment="1">
      <alignment horizontal="right" vertical="top"/>
    </xf>
    <xf numFmtId="0" fontId="6" fillId="3" borderId="38" xfId="0" applyFont="1" applyFill="1" applyBorder="1" applyAlignment="1">
      <alignment vertical="top" wrapText="1"/>
    </xf>
    <xf numFmtId="3" fontId="6" fillId="3" borderId="38" xfId="0" applyNumberFormat="1" applyFont="1" applyFill="1" applyBorder="1" applyAlignment="1">
      <alignment vertical="top"/>
    </xf>
    <xf numFmtId="0" fontId="6" fillId="3" borderId="38" xfId="0" applyFont="1" applyFill="1" applyBorder="1" applyAlignment="1">
      <alignment vertical="top"/>
    </xf>
    <xf numFmtId="49" fontId="4" fillId="3" borderId="39" xfId="0" applyNumberFormat="1" applyFont="1" applyFill="1" applyBorder="1" applyAlignment="1">
      <alignment horizontal="right" vertical="top"/>
    </xf>
    <xf numFmtId="0" fontId="4" fillId="3" borderId="39" xfId="0" applyFont="1" applyFill="1" applyBorder="1" applyAlignment="1">
      <alignment vertical="top"/>
    </xf>
    <xf numFmtId="3" fontId="6" fillId="3" borderId="39" xfId="0" applyNumberFormat="1" applyFont="1" applyFill="1" applyBorder="1" applyAlignment="1">
      <alignment vertical="top"/>
    </xf>
    <xf numFmtId="3" fontId="6" fillId="3" borderId="38" xfId="0" applyNumberFormat="1" applyFont="1" applyFill="1" applyBorder="1" applyAlignment="1">
      <alignment horizontal="left" vertical="top"/>
    </xf>
    <xf numFmtId="3" fontId="6" fillId="3" borderId="39" xfId="0" applyNumberFormat="1" applyFont="1" applyFill="1" applyBorder="1" applyAlignment="1">
      <alignment horizontal="right" vertical="top"/>
    </xf>
    <xf numFmtId="3" fontId="4" fillId="3" borderId="12" xfId="0" applyNumberFormat="1" applyFont="1" applyFill="1" applyBorder="1" applyAlignment="1">
      <alignment horizontal="right" vertical="top"/>
    </xf>
    <xf numFmtId="3" fontId="4" fillId="3" borderId="12" xfId="0" applyNumberFormat="1" applyFont="1" applyFill="1" applyBorder="1" applyAlignment="1">
      <alignment vertical="top"/>
    </xf>
    <xf numFmtId="3" fontId="6" fillId="3" borderId="38" xfId="0" applyNumberFormat="1" applyFont="1" applyFill="1" applyBorder="1" applyAlignment="1">
      <alignment horizontal="right" vertical="top"/>
    </xf>
    <xf numFmtId="3" fontId="6" fillId="3" borderId="12" xfId="0" applyNumberFormat="1" applyFont="1" applyFill="1" applyBorder="1" applyAlignment="1">
      <alignment horizontal="right" vertical="top"/>
    </xf>
    <xf numFmtId="0" fontId="7" fillId="3" borderId="12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 wrapText="1"/>
    </xf>
    <xf numFmtId="0" fontId="13" fillId="0" borderId="34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3" fontId="4" fillId="0" borderId="4" xfId="0" applyNumberFormat="1" applyFont="1" applyBorder="1" applyAlignment="1">
      <alignment horizontal="right" vertical="top" wrapText="1"/>
    </xf>
    <xf numFmtId="3" fontId="4" fillId="0" borderId="23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3" fontId="6" fillId="0" borderId="12" xfId="0" applyNumberFormat="1" applyFont="1" applyBorder="1" applyAlignment="1">
      <alignment horizontal="right" vertical="top" wrapText="1"/>
    </xf>
    <xf numFmtId="3" fontId="6" fillId="0" borderId="13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vertical="top" wrapText="1"/>
    </xf>
    <xf numFmtId="3" fontId="4" fillId="0" borderId="12" xfId="0" applyNumberFormat="1" applyFont="1" applyBorder="1" applyAlignment="1">
      <alignment horizontal="right" vertical="top" wrapText="1"/>
    </xf>
    <xf numFmtId="3" fontId="4" fillId="0" borderId="13" xfId="0" applyNumberFormat="1" applyFont="1" applyBorder="1" applyAlignment="1">
      <alignment horizontal="right" vertical="top" wrapText="1"/>
    </xf>
    <xf numFmtId="3" fontId="6" fillId="3" borderId="12" xfId="0" applyNumberFormat="1" applyFont="1" applyFill="1" applyBorder="1" applyAlignment="1" applyProtection="1">
      <alignment horizontal="right" vertical="top" wrapText="1"/>
      <protection locked="0"/>
    </xf>
    <xf numFmtId="3" fontId="6" fillId="3" borderId="13" xfId="0" applyNumberFormat="1" applyFont="1" applyFill="1" applyBorder="1" applyAlignment="1" applyProtection="1">
      <alignment horizontal="right" vertical="top" wrapText="1"/>
      <protection locked="0"/>
    </xf>
    <xf numFmtId="0" fontId="6" fillId="0" borderId="15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3" fontId="6" fillId="0" borderId="7" xfId="0" applyNumberFormat="1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vertical="top" wrapText="1"/>
    </xf>
    <xf numFmtId="3" fontId="4" fillId="0" borderId="2" xfId="0" applyNumberFormat="1" applyFont="1" applyBorder="1" applyAlignment="1">
      <alignment horizontal="right" vertical="top"/>
    </xf>
    <xf numFmtId="3" fontId="4" fillId="0" borderId="16" xfId="0" applyNumberFormat="1" applyFont="1" applyBorder="1" applyAlignment="1">
      <alignment horizontal="right" vertical="top"/>
    </xf>
    <xf numFmtId="0" fontId="6" fillId="0" borderId="11" xfId="0" applyFont="1" applyBorder="1" applyAlignment="1">
      <alignment horizontal="center" vertical="center" wrapText="1"/>
    </xf>
    <xf numFmtId="0" fontId="8" fillId="0" borderId="0" xfId="0" applyFont="1" applyAlignment="1"/>
    <xf numFmtId="0" fontId="1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top" wrapText="1"/>
    </xf>
    <xf numFmtId="0" fontId="4" fillId="0" borderId="32" xfId="0" applyFont="1" applyBorder="1" applyAlignment="1">
      <alignment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right" vertical="top" wrapText="1"/>
    </xf>
    <xf numFmtId="0" fontId="4" fillId="0" borderId="35" xfId="0" applyFont="1" applyBorder="1" applyAlignment="1">
      <alignment horizontal="right" vertical="top" wrapText="1"/>
    </xf>
    <xf numFmtId="0" fontId="4" fillId="0" borderId="36" xfId="0" applyFont="1" applyBorder="1" applyAlignment="1">
      <alignment horizontal="center" vertical="top" wrapText="1"/>
    </xf>
    <xf numFmtId="0" fontId="4" fillId="0" borderId="20" xfId="0" applyFont="1" applyBorder="1" applyAlignment="1">
      <alignment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27" xfId="0" applyFont="1" applyBorder="1" applyAlignment="1">
      <alignment horizontal="right" vertical="top" wrapText="1"/>
    </xf>
    <xf numFmtId="0" fontId="4" fillId="0" borderId="29" xfId="0" applyFont="1" applyBorder="1" applyAlignment="1">
      <alignment horizontal="center" vertical="top" wrapText="1"/>
    </xf>
    <xf numFmtId="0" fontId="6" fillId="2" borderId="26" xfId="0" applyFont="1" applyFill="1" applyBorder="1" applyAlignment="1">
      <alignment horizontal="justify" vertical="top"/>
    </xf>
    <xf numFmtId="3" fontId="6" fillId="0" borderId="4" xfId="0" applyNumberFormat="1" applyFont="1" applyBorder="1" applyAlignment="1">
      <alignment horizontal="right" vertical="top" wrapText="1"/>
    </xf>
    <xf numFmtId="3" fontId="6" fillId="0" borderId="23" xfId="0" applyNumberFormat="1" applyFont="1" applyBorder="1" applyAlignment="1">
      <alignment horizontal="right" vertical="top" wrapText="1"/>
    </xf>
    <xf numFmtId="0" fontId="6" fillId="2" borderId="21" xfId="0" applyFont="1" applyFill="1" applyBorder="1" applyAlignment="1">
      <alignment horizontal="justify" vertical="top"/>
    </xf>
    <xf numFmtId="0" fontId="4" fillId="0" borderId="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3" fontId="4" fillId="0" borderId="7" xfId="0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right" vertical="top" wrapText="1"/>
    </xf>
    <xf numFmtId="0" fontId="6" fillId="0" borderId="27" xfId="0" applyFont="1" applyBorder="1" applyAlignment="1">
      <alignment horizontal="right" vertical="top" wrapText="1"/>
    </xf>
    <xf numFmtId="0" fontId="6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4" fillId="0" borderId="28" xfId="0" applyFont="1" applyBorder="1" applyAlignment="1">
      <alignment vertical="top"/>
    </xf>
    <xf numFmtId="0" fontId="6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/>
    </xf>
    <xf numFmtId="0" fontId="4" fillId="0" borderId="30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center" vertical="top" wrapText="1"/>
    </xf>
    <xf numFmtId="0" fontId="6" fillId="2" borderId="9" xfId="0" applyFont="1" applyFill="1" applyBorder="1" applyAlignment="1">
      <alignment horizontal="justify" vertical="top"/>
    </xf>
    <xf numFmtId="0" fontId="6" fillId="0" borderId="10" xfId="0" applyFont="1" applyBorder="1" applyAlignment="1">
      <alignment horizontal="center" vertical="top" wrapText="1"/>
    </xf>
    <xf numFmtId="3" fontId="6" fillId="0" borderId="10" xfId="0" applyNumberFormat="1" applyFont="1" applyBorder="1" applyAlignment="1">
      <alignment horizontal="right" vertical="top" wrapText="1"/>
    </xf>
    <xf numFmtId="3" fontId="6" fillId="0" borderId="11" xfId="0" applyNumberFormat="1" applyFont="1" applyBorder="1" applyAlignment="1">
      <alignment horizontal="right" vertical="top" wrapText="1"/>
    </xf>
    <xf numFmtId="0" fontId="6" fillId="0" borderId="6" xfId="0" applyFont="1" applyBorder="1" applyAlignment="1">
      <alignment vertical="top"/>
    </xf>
    <xf numFmtId="0" fontId="6" fillId="2" borderId="6" xfId="0" applyFont="1" applyFill="1" applyBorder="1" applyAlignment="1">
      <alignment horizontal="justify" vertical="top"/>
    </xf>
    <xf numFmtId="0" fontId="4" fillId="0" borderId="15" xfId="0" applyFont="1" applyBorder="1" applyAlignment="1">
      <alignment horizontal="right" vertical="top" wrapText="1"/>
    </xf>
    <xf numFmtId="3" fontId="4" fillId="0" borderId="14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justify" vertical="top" wrapText="1"/>
    </xf>
    <xf numFmtId="0" fontId="6" fillId="0" borderId="33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justify" vertical="top" wrapText="1"/>
    </xf>
    <xf numFmtId="0" fontId="6" fillId="0" borderId="26" xfId="0" applyFont="1" applyBorder="1" applyAlignment="1">
      <alignment horizontal="justify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justify" vertical="top" wrapText="1"/>
    </xf>
    <xf numFmtId="0" fontId="4" fillId="0" borderId="12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center" vertical="top" wrapText="1"/>
    </xf>
    <xf numFmtId="0" fontId="6" fillId="2" borderId="12" xfId="0" applyFont="1" applyFill="1" applyBorder="1" applyAlignment="1">
      <alignment horizontal="justify" vertical="top"/>
    </xf>
    <xf numFmtId="0" fontId="6" fillId="2" borderId="12" xfId="0" applyFont="1" applyFill="1" applyBorder="1" applyAlignment="1">
      <alignment horizontal="center" vertical="top"/>
    </xf>
    <xf numFmtId="0" fontId="6" fillId="0" borderId="12" xfId="0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6" fillId="0" borderId="12" xfId="0" applyFont="1" applyBorder="1" applyAlignment="1">
      <alignment vertical="top"/>
    </xf>
    <xf numFmtId="0" fontId="4" fillId="0" borderId="13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4" fillId="0" borderId="31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26" xfId="0" applyFont="1" applyBorder="1" applyAlignment="1">
      <alignment vertical="top" wrapText="1"/>
    </xf>
    <xf numFmtId="0" fontId="6" fillId="0" borderId="29" xfId="0" applyFont="1" applyBorder="1" applyAlignment="1">
      <alignment horizontal="center" vertical="top"/>
    </xf>
    <xf numFmtId="0" fontId="6" fillId="0" borderId="25" xfId="0" applyFont="1" applyBorder="1" applyAlignment="1">
      <alignment horizontal="justify" vertical="top" wrapText="1"/>
    </xf>
    <xf numFmtId="3" fontId="6" fillId="3" borderId="7" xfId="0" applyNumberFormat="1" applyFont="1" applyFill="1" applyBorder="1" applyAlignment="1">
      <alignment vertical="top"/>
    </xf>
    <xf numFmtId="3" fontId="6" fillId="3" borderId="14" xfId="0" applyNumberFormat="1" applyFont="1" applyFill="1" applyBorder="1" applyAlignment="1" applyProtection="1">
      <alignment horizontal="right" vertical="top" wrapText="1"/>
      <protection locked="0"/>
    </xf>
    <xf numFmtId="3" fontId="4" fillId="3" borderId="2" xfId="0" applyNumberFormat="1" applyFont="1" applyFill="1" applyBorder="1" applyAlignment="1">
      <alignment horizontal="right" vertical="top" wrapText="1"/>
    </xf>
    <xf numFmtId="3" fontId="4" fillId="3" borderId="16" xfId="0" applyNumberFormat="1" applyFont="1" applyFill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0" fontId="4" fillId="0" borderId="22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right" vertical="top" wrapText="1"/>
    </xf>
    <xf numFmtId="3" fontId="4" fillId="0" borderId="5" xfId="0" applyNumberFormat="1" applyFont="1" applyBorder="1" applyAlignment="1">
      <alignment horizontal="right" vertical="top" wrapText="1"/>
    </xf>
    <xf numFmtId="3" fontId="6" fillId="0" borderId="24" xfId="0" applyNumberFormat="1" applyFont="1" applyBorder="1" applyAlignment="1">
      <alignment horizontal="right" vertical="top" wrapText="1"/>
    </xf>
    <xf numFmtId="3" fontId="6" fillId="0" borderId="27" xfId="0" applyNumberFormat="1" applyFont="1" applyBorder="1" applyAlignment="1">
      <alignment horizontal="right" vertical="top" wrapText="1"/>
    </xf>
    <xf numFmtId="0" fontId="6" fillId="2" borderId="4" xfId="0" applyFont="1" applyFill="1" applyBorder="1" applyAlignment="1">
      <alignment horizontal="center" vertical="top"/>
    </xf>
    <xf numFmtId="0" fontId="6" fillId="2" borderId="25" xfId="0" applyFont="1" applyFill="1" applyBorder="1" applyAlignment="1">
      <alignment horizontal="justify" vertical="top"/>
    </xf>
    <xf numFmtId="0" fontId="6" fillId="2" borderId="7" xfId="0" applyFont="1" applyFill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4" fillId="2" borderId="7" xfId="0" applyFont="1" applyFill="1" applyBorder="1" applyAlignment="1">
      <alignment horizontal="right" vertical="top"/>
    </xf>
    <xf numFmtId="0" fontId="4" fillId="2" borderId="7" xfId="0" applyFont="1" applyFill="1" applyBorder="1" applyAlignment="1">
      <alignment horizontal="center" vertical="top"/>
    </xf>
    <xf numFmtId="3" fontId="4" fillId="0" borderId="24" xfId="0" applyNumberFormat="1" applyFont="1" applyBorder="1" applyAlignment="1">
      <alignment horizontal="right" vertical="top" wrapText="1"/>
    </xf>
    <xf numFmtId="3" fontId="4" fillId="0" borderId="2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center" vertical="top" wrapText="1"/>
    </xf>
    <xf numFmtId="0" fontId="6" fillId="2" borderId="21" xfId="0" applyFont="1" applyFill="1" applyBorder="1" applyAlignment="1">
      <alignment horizontal="left" wrapText="1"/>
    </xf>
    <xf numFmtId="0" fontId="6" fillId="2" borderId="26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11" fillId="0" borderId="0" xfId="0" applyFont="1" applyBorder="1" applyAlignment="1">
      <alignment horizontal="right" wrapText="1"/>
    </xf>
    <xf numFmtId="3" fontId="7" fillId="3" borderId="0" xfId="0" applyNumberFormat="1" applyFont="1" applyFill="1" applyBorder="1" applyAlignment="1" applyProtection="1">
      <alignment vertical="top"/>
      <protection locked="0"/>
    </xf>
    <xf numFmtId="0" fontId="2" fillId="0" borderId="0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49" fontId="4" fillId="3" borderId="12" xfId="0" applyNumberFormat="1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3" borderId="37" xfId="0" applyFont="1" applyFill="1" applyBorder="1" applyAlignment="1">
      <alignment vertical="top" wrapText="1"/>
    </xf>
    <xf numFmtId="49" fontId="4" fillId="3" borderId="37" xfId="0" applyNumberFormat="1" applyFont="1" applyFill="1" applyBorder="1" applyAlignment="1">
      <alignment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tjana%20&#325;ikitova/Documents/GP-2017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lvedis"/>
      <sheetName val="Saturs"/>
      <sheetName val="Ziņas par sabiedrību"/>
      <sheetName val="bilance"/>
      <sheetName val="p.z.apreķins"/>
      <sheetName val="naudas pl. pārskats"/>
      <sheetName val="Pašu kapitāla pārskats"/>
      <sheetName val="Ilgt.ieguld.skaidr."/>
      <sheetName val="Krājumu skaidrojums"/>
      <sheetName val="Debitoru skaidrojums"/>
      <sheetName val="Naudas atšifrējums"/>
      <sheetName val="Pašu kapitāla atšifr."/>
      <sheetName val="Kreditori"/>
      <sheetName val="p.z.apr.skaidrojum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8">
          <cell r="E28">
            <v>0</v>
          </cell>
          <cell r="F28">
            <v>0</v>
          </cell>
        </row>
        <row r="53">
          <cell r="J53">
            <v>0</v>
          </cell>
        </row>
        <row r="64">
          <cell r="M64">
            <v>0</v>
          </cell>
        </row>
        <row r="68">
          <cell r="M68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</sheetData>
      <sheetData sheetId="8" refreshError="1"/>
      <sheetData sheetId="9" refreshError="1">
        <row r="7">
          <cell r="C7">
            <v>176396</v>
          </cell>
          <cell r="D7">
            <v>206845</v>
          </cell>
        </row>
        <row r="19">
          <cell r="D19">
            <v>1004</v>
          </cell>
          <cell r="E19">
            <v>2618</v>
          </cell>
        </row>
        <row r="28">
          <cell r="D28">
            <v>3325</v>
          </cell>
          <cell r="E28">
            <v>3983</v>
          </cell>
        </row>
      </sheetData>
      <sheetData sheetId="10" refreshError="1"/>
      <sheetData sheetId="11" refreshError="1">
        <row r="42">
          <cell r="D42">
            <v>0</v>
          </cell>
        </row>
        <row r="48">
          <cell r="D48">
            <v>0</v>
          </cell>
        </row>
        <row r="58">
          <cell r="D58">
            <v>0</v>
          </cell>
        </row>
        <row r="63">
          <cell r="D63">
            <v>0</v>
          </cell>
        </row>
        <row r="73">
          <cell r="D73">
            <v>0</v>
          </cell>
        </row>
        <row r="78">
          <cell r="D78">
            <v>0</v>
          </cell>
        </row>
        <row r="88">
          <cell r="D88">
            <v>0</v>
          </cell>
        </row>
      </sheetData>
      <sheetData sheetId="12" refreshError="1">
        <row r="13">
          <cell r="C13">
            <v>3243222</v>
          </cell>
          <cell r="D13">
            <v>3446445</v>
          </cell>
        </row>
        <row r="23">
          <cell r="C23">
            <v>7741273</v>
          </cell>
          <cell r="D23">
            <v>8208168</v>
          </cell>
        </row>
        <row r="33">
          <cell r="C33">
            <v>203223</v>
          </cell>
          <cell r="D33">
            <v>156759</v>
          </cell>
        </row>
        <row r="45">
          <cell r="C45">
            <v>48956</v>
          </cell>
          <cell r="D45">
            <v>18793</v>
          </cell>
        </row>
        <row r="55">
          <cell r="C55">
            <v>170765</v>
          </cell>
          <cell r="D55">
            <v>92820</v>
          </cell>
        </row>
        <row r="61">
          <cell r="C61">
            <v>12119</v>
          </cell>
          <cell r="D61">
            <v>11103</v>
          </cell>
        </row>
        <row r="68">
          <cell r="C68">
            <v>574578</v>
          </cell>
          <cell r="D68">
            <v>718215</v>
          </cell>
        </row>
        <row r="80">
          <cell r="C80">
            <v>59276</v>
          </cell>
          <cell r="D80">
            <v>70221</v>
          </cell>
        </row>
      </sheetData>
      <sheetData sheetId="13" refreshError="1">
        <row r="23">
          <cell r="C23">
            <v>1475382</v>
          </cell>
        </row>
        <row r="48">
          <cell r="C48">
            <v>0</v>
          </cell>
          <cell r="D48">
            <v>0</v>
          </cell>
        </row>
        <row r="74">
          <cell r="C74">
            <v>616853</v>
          </cell>
          <cell r="D74">
            <v>775609</v>
          </cell>
        </row>
        <row r="83">
          <cell r="C83">
            <v>610530</v>
          </cell>
          <cell r="D83">
            <v>775093</v>
          </cell>
        </row>
        <row r="90">
          <cell r="C90">
            <v>0</v>
          </cell>
          <cell r="D90">
            <v>0</v>
          </cell>
        </row>
        <row r="96">
          <cell r="C96">
            <v>0</v>
          </cell>
          <cell r="D96">
            <v>0</v>
          </cell>
        </row>
        <row r="105">
          <cell r="C105">
            <v>45202</v>
          </cell>
          <cell r="D105">
            <v>0</v>
          </cell>
        </row>
        <row r="112">
          <cell r="C112">
            <v>0</v>
          </cell>
          <cell r="D112">
            <v>0</v>
          </cell>
        </row>
        <row r="123">
          <cell r="C123">
            <v>67877</v>
          </cell>
          <cell r="D123">
            <v>79696</v>
          </cell>
        </row>
        <row r="149">
          <cell r="C149">
            <v>0</v>
          </cell>
          <cell r="D14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50" workbookViewId="0">
      <selection activeCell="B76" sqref="B76"/>
    </sheetView>
  </sheetViews>
  <sheetFormatPr defaultRowHeight="15" x14ac:dyDescent="0.25"/>
  <cols>
    <col min="2" max="2" width="42.42578125" customWidth="1"/>
    <col min="3" max="3" width="8.5703125" customWidth="1"/>
    <col min="4" max="4" width="11.28515625" customWidth="1"/>
    <col min="5" max="5" width="12.140625" customWidth="1"/>
  </cols>
  <sheetData>
    <row r="1" spans="1:6" ht="15.75" x14ac:dyDescent="0.25">
      <c r="B1" s="10" t="s">
        <v>57</v>
      </c>
    </row>
    <row r="2" spans="1:6" ht="15.75" x14ac:dyDescent="0.25">
      <c r="B2" s="12">
        <v>55403015551</v>
      </c>
      <c r="C2" s="5"/>
      <c r="D2" s="5"/>
      <c r="E2" s="5"/>
    </row>
    <row r="3" spans="1:6" ht="15.75" x14ac:dyDescent="0.25">
      <c r="B3" s="10" t="s">
        <v>91</v>
      </c>
      <c r="C3" s="5"/>
      <c r="D3" s="5"/>
      <c r="E3" s="5"/>
    </row>
    <row r="4" spans="1:6" ht="16.5" thickBot="1" x14ac:dyDescent="0.3">
      <c r="B4" s="10" t="s">
        <v>92</v>
      </c>
      <c r="C4" s="5"/>
      <c r="D4" s="13" t="s">
        <v>93</v>
      </c>
      <c r="E4" s="13"/>
    </row>
    <row r="5" spans="1:6" ht="19.5" thickBot="1" x14ac:dyDescent="0.3">
      <c r="A5" s="150" t="s">
        <v>100</v>
      </c>
      <c r="B5" s="150"/>
      <c r="C5" s="150"/>
      <c r="D5" s="150"/>
      <c r="E5" s="150"/>
    </row>
    <row r="6" spans="1:6" ht="30.75" thickBot="1" x14ac:dyDescent="0.3">
      <c r="A6" s="57"/>
      <c r="B6" s="58" t="s">
        <v>0</v>
      </c>
      <c r="C6" s="59" t="s">
        <v>88</v>
      </c>
      <c r="D6" s="59" t="s">
        <v>60</v>
      </c>
      <c r="E6" s="60" t="s">
        <v>58</v>
      </c>
    </row>
    <row r="7" spans="1:6" x14ac:dyDescent="0.25">
      <c r="A7" s="61" t="s">
        <v>66</v>
      </c>
      <c r="B7" s="62" t="s">
        <v>1</v>
      </c>
      <c r="C7" s="63"/>
      <c r="D7" s="64"/>
      <c r="E7" s="65"/>
    </row>
    <row r="8" spans="1:6" x14ac:dyDescent="0.25">
      <c r="A8" s="66" t="s">
        <v>23</v>
      </c>
      <c r="B8" s="67" t="s">
        <v>2</v>
      </c>
      <c r="C8" s="68"/>
      <c r="D8" s="69"/>
      <c r="E8" s="70"/>
    </row>
    <row r="9" spans="1:6" ht="30" x14ac:dyDescent="0.25">
      <c r="A9" s="71"/>
      <c r="B9" s="146" t="s">
        <v>61</v>
      </c>
      <c r="C9" s="37"/>
      <c r="D9" s="73">
        <v>4524</v>
      </c>
      <c r="E9" s="74">
        <f>[1]Ilgt.ieguld.skaidr.!F28</f>
        <v>0</v>
      </c>
      <c r="F9" s="11"/>
    </row>
    <row r="10" spans="1:6" x14ac:dyDescent="0.25">
      <c r="A10" s="71"/>
      <c r="B10" s="75" t="s">
        <v>62</v>
      </c>
      <c r="C10" s="40"/>
      <c r="D10" s="41">
        <v>0</v>
      </c>
      <c r="E10" s="42">
        <v>1377</v>
      </c>
      <c r="F10" s="11"/>
    </row>
    <row r="11" spans="1:6" x14ac:dyDescent="0.25">
      <c r="A11" s="76"/>
      <c r="B11" s="77" t="s">
        <v>3</v>
      </c>
      <c r="C11" s="49">
        <v>1</v>
      </c>
      <c r="D11" s="78">
        <f>D9+D10</f>
        <v>4524</v>
      </c>
      <c r="E11" s="79">
        <f>SUM(E9:E10)</f>
        <v>1377</v>
      </c>
      <c r="F11" s="11"/>
    </row>
    <row r="12" spans="1:6" x14ac:dyDescent="0.25">
      <c r="A12" s="66" t="s">
        <v>4</v>
      </c>
      <c r="B12" s="67" t="s">
        <v>5</v>
      </c>
      <c r="C12" s="80"/>
      <c r="D12" s="81"/>
      <c r="E12" s="82"/>
      <c r="F12" s="11"/>
    </row>
    <row r="13" spans="1:6" ht="30" x14ac:dyDescent="0.25">
      <c r="A13" s="83"/>
      <c r="B13" s="146" t="s">
        <v>6</v>
      </c>
      <c r="C13" s="37"/>
      <c r="D13" s="73">
        <v>8112503</v>
      </c>
      <c r="E13" s="74">
        <v>8549286</v>
      </c>
      <c r="F13" s="11"/>
    </row>
    <row r="14" spans="1:6" x14ac:dyDescent="0.25">
      <c r="A14" s="83"/>
      <c r="B14" s="75" t="s">
        <v>63</v>
      </c>
      <c r="C14" s="40"/>
      <c r="D14" s="41">
        <v>2043557</v>
      </c>
      <c r="E14" s="42">
        <v>2299295</v>
      </c>
      <c r="F14" s="11"/>
    </row>
    <row r="15" spans="1:6" x14ac:dyDescent="0.25">
      <c r="A15" s="83"/>
      <c r="B15" s="75" t="s">
        <v>64</v>
      </c>
      <c r="C15" s="40"/>
      <c r="D15" s="41">
        <v>34030</v>
      </c>
      <c r="E15" s="42">
        <v>92794</v>
      </c>
      <c r="F15" s="11"/>
    </row>
    <row r="16" spans="1:6" ht="30.75" customHeight="1" x14ac:dyDescent="0.25">
      <c r="A16" s="83"/>
      <c r="B16" s="145" t="s">
        <v>65</v>
      </c>
      <c r="C16" s="40"/>
      <c r="D16" s="41">
        <v>10810</v>
      </c>
      <c r="E16" s="42">
        <f>[1]Ilgt.ieguld.skaidr.!J53</f>
        <v>0</v>
      </c>
      <c r="F16" s="11"/>
    </row>
    <row r="17" spans="1:6" ht="15.75" thickBot="1" x14ac:dyDescent="0.3">
      <c r="A17" s="76"/>
      <c r="B17" s="84" t="s">
        <v>7</v>
      </c>
      <c r="C17" s="40">
        <v>2</v>
      </c>
      <c r="D17" s="44">
        <f>SUM(D13:D16)</f>
        <v>10200900</v>
      </c>
      <c r="E17" s="45">
        <f>SUM(E13:E16)</f>
        <v>10941375</v>
      </c>
    </row>
    <row r="18" spans="1:6" ht="6.75" hidden="1" customHeight="1" thickBot="1" x14ac:dyDescent="0.3">
      <c r="A18" s="71" t="s">
        <v>8</v>
      </c>
      <c r="B18" s="85" t="s">
        <v>9</v>
      </c>
      <c r="C18" s="86">
        <v>140</v>
      </c>
      <c r="D18" s="87">
        <f>[1]Ilgt.ieguld.skaidr.!M68</f>
        <v>0</v>
      </c>
      <c r="E18" s="88">
        <f>[1]Ilgt.ieguld.skaidr.!M64</f>
        <v>0</v>
      </c>
    </row>
    <row r="19" spans="1:6" ht="15.75" hidden="1" thickBot="1" x14ac:dyDescent="0.3">
      <c r="A19" s="89" t="s">
        <v>10</v>
      </c>
      <c r="B19" s="90" t="s">
        <v>11</v>
      </c>
      <c r="C19" s="49"/>
      <c r="D19" s="91"/>
      <c r="E19" s="79"/>
    </row>
    <row r="20" spans="1:6" ht="15.75" hidden="1" thickBot="1" x14ac:dyDescent="0.3">
      <c r="A20" s="92"/>
      <c r="B20" s="93" t="s">
        <v>12</v>
      </c>
      <c r="C20" s="94">
        <v>150</v>
      </c>
      <c r="D20" s="95">
        <f>[1]Ilgt.ieguld.skaidr.!E89</f>
        <v>0</v>
      </c>
      <c r="E20" s="96">
        <f>[1]Ilgt.ieguld.skaidr.!E72</f>
        <v>0</v>
      </c>
    </row>
    <row r="21" spans="1:6" ht="15.75" hidden="1" thickBot="1" x14ac:dyDescent="0.3">
      <c r="A21" s="92"/>
      <c r="B21" s="97" t="s">
        <v>13</v>
      </c>
      <c r="C21" s="40">
        <v>160</v>
      </c>
      <c r="D21" s="41">
        <f>[1]Ilgt.ieguld.skaidr.!F89</f>
        <v>0</v>
      </c>
      <c r="E21" s="42">
        <f>[1]Ilgt.ieguld.skaidr.!F72</f>
        <v>0</v>
      </c>
    </row>
    <row r="22" spans="1:6" ht="15.75" hidden="1" thickBot="1" x14ac:dyDescent="0.3">
      <c r="A22" s="92"/>
      <c r="B22" s="97" t="s">
        <v>14</v>
      </c>
      <c r="C22" s="40">
        <v>170</v>
      </c>
      <c r="D22" s="41">
        <f>[1]Ilgt.ieguld.skaidr.!G89</f>
        <v>0</v>
      </c>
      <c r="E22" s="42">
        <f>[1]Ilgt.ieguld.skaidr.!G72</f>
        <v>0</v>
      </c>
    </row>
    <row r="23" spans="1:6" ht="15.75" hidden="1" thickBot="1" x14ac:dyDescent="0.3">
      <c r="A23" s="92"/>
      <c r="B23" s="97" t="s">
        <v>15</v>
      </c>
      <c r="C23" s="40">
        <v>180</v>
      </c>
      <c r="D23" s="41">
        <f>[1]Ilgt.ieguld.skaidr.!H89</f>
        <v>0</v>
      </c>
      <c r="E23" s="42">
        <f>[1]Ilgt.ieguld.skaidr.!H72</f>
        <v>0</v>
      </c>
    </row>
    <row r="24" spans="1:6" ht="15.75" hidden="1" thickBot="1" x14ac:dyDescent="0.3">
      <c r="A24" s="92"/>
      <c r="B24" s="98" t="s">
        <v>16</v>
      </c>
      <c r="C24" s="40">
        <v>190</v>
      </c>
      <c r="D24" s="41">
        <f>[1]Ilgt.ieguld.skaidr.!I89</f>
        <v>0</v>
      </c>
      <c r="E24" s="42">
        <f>[1]Ilgt.ieguld.skaidr.!I72</f>
        <v>0</v>
      </c>
    </row>
    <row r="25" spans="1:6" ht="15.75" hidden="1" thickBot="1" x14ac:dyDescent="0.3">
      <c r="A25" s="92"/>
      <c r="B25" s="97" t="s">
        <v>17</v>
      </c>
      <c r="C25" s="40">
        <v>200</v>
      </c>
      <c r="D25" s="41">
        <f>[1]Ilgt.ieguld.skaidr.!J89</f>
        <v>0</v>
      </c>
      <c r="E25" s="42">
        <f>[1]Ilgt.ieguld.skaidr.!J72</f>
        <v>0</v>
      </c>
    </row>
    <row r="26" spans="1:6" ht="15.75" hidden="1" thickBot="1" x14ac:dyDescent="0.3">
      <c r="A26" s="92"/>
      <c r="B26" s="98" t="s">
        <v>18</v>
      </c>
      <c r="C26" s="40">
        <v>210</v>
      </c>
      <c r="D26" s="41">
        <f>[1]Ilgt.ieguld.skaidr.!K89</f>
        <v>0</v>
      </c>
      <c r="E26" s="42">
        <f>[1]Ilgt.ieguld.skaidr.!K72</f>
        <v>0</v>
      </c>
    </row>
    <row r="27" spans="1:6" ht="15.75" hidden="1" thickBot="1" x14ac:dyDescent="0.3">
      <c r="A27" s="92"/>
      <c r="B27" s="97" t="s">
        <v>19</v>
      </c>
      <c r="C27" s="40">
        <v>220</v>
      </c>
      <c r="D27" s="41">
        <f>[1]Ilgt.ieguld.skaidr.!L89</f>
        <v>0</v>
      </c>
      <c r="E27" s="42">
        <f>[1]Ilgt.ieguld.skaidr.!L72</f>
        <v>0</v>
      </c>
    </row>
    <row r="28" spans="1:6" ht="15.75" hidden="1" thickBot="1" x14ac:dyDescent="0.3">
      <c r="A28" s="92"/>
      <c r="B28" s="99" t="s">
        <v>20</v>
      </c>
      <c r="C28" s="49">
        <v>230</v>
      </c>
      <c r="D28" s="78">
        <f>SUM(D20:D27)</f>
        <v>0</v>
      </c>
      <c r="E28" s="100">
        <f>SUM(E20:E27)</f>
        <v>0</v>
      </c>
    </row>
    <row r="29" spans="1:6" ht="15.75" thickBot="1" x14ac:dyDescent="0.3">
      <c r="A29" s="101"/>
      <c r="B29" s="2" t="s">
        <v>21</v>
      </c>
      <c r="C29" s="102"/>
      <c r="D29" s="6">
        <f>D11+D17</f>
        <v>10205424</v>
      </c>
      <c r="E29" s="7">
        <f>E11+E17</f>
        <v>10942752</v>
      </c>
    </row>
    <row r="30" spans="1:6" x14ac:dyDescent="0.25">
      <c r="A30" s="92" t="s">
        <v>67</v>
      </c>
      <c r="B30" s="103" t="s">
        <v>22</v>
      </c>
      <c r="C30" s="104"/>
      <c r="D30" s="64"/>
      <c r="E30" s="65"/>
    </row>
    <row r="31" spans="1:6" x14ac:dyDescent="0.25">
      <c r="A31" s="66" t="s">
        <v>23</v>
      </c>
      <c r="B31" s="105" t="s">
        <v>89</v>
      </c>
      <c r="C31" s="80"/>
      <c r="D31" s="69"/>
      <c r="E31" s="70"/>
    </row>
    <row r="32" spans="1:6" x14ac:dyDescent="0.25">
      <c r="A32" s="83"/>
      <c r="B32" s="106" t="s">
        <v>68</v>
      </c>
      <c r="C32" s="37"/>
      <c r="D32" s="73">
        <v>21467</v>
      </c>
      <c r="E32" s="74">
        <v>29897</v>
      </c>
      <c r="F32" s="11"/>
    </row>
    <row r="33" spans="1:6" x14ac:dyDescent="0.25">
      <c r="A33" s="83"/>
      <c r="B33" s="75" t="s">
        <v>69</v>
      </c>
      <c r="C33" s="40"/>
      <c r="D33" s="41">
        <v>16659</v>
      </c>
      <c r="E33" s="42">
        <v>6322</v>
      </c>
      <c r="F33" s="11"/>
    </row>
    <row r="34" spans="1:6" x14ac:dyDescent="0.25">
      <c r="A34" s="83"/>
      <c r="B34" s="75" t="s">
        <v>70</v>
      </c>
      <c r="C34" s="40"/>
      <c r="D34" s="41">
        <v>251</v>
      </c>
      <c r="E34" s="42">
        <v>938</v>
      </c>
      <c r="F34" s="11"/>
    </row>
    <row r="35" spans="1:6" x14ac:dyDescent="0.25">
      <c r="A35" s="107"/>
      <c r="B35" s="77" t="s">
        <v>3</v>
      </c>
      <c r="C35" s="49">
        <v>3</v>
      </c>
      <c r="D35" s="78">
        <f>SUM(D32:D34)</f>
        <v>38377</v>
      </c>
      <c r="E35" s="100">
        <f>SUM(E32:E34)</f>
        <v>37157</v>
      </c>
      <c r="F35" s="11"/>
    </row>
    <row r="36" spans="1:6" x14ac:dyDescent="0.25">
      <c r="A36" s="66" t="s">
        <v>4</v>
      </c>
      <c r="B36" s="105" t="s">
        <v>90</v>
      </c>
      <c r="C36" s="80"/>
      <c r="D36" s="69"/>
      <c r="E36" s="70"/>
      <c r="F36" s="11"/>
    </row>
    <row r="37" spans="1:6" x14ac:dyDescent="0.25">
      <c r="A37" s="83"/>
      <c r="B37" s="106" t="s">
        <v>71</v>
      </c>
      <c r="C37" s="37">
        <v>4</v>
      </c>
      <c r="D37" s="73">
        <v>210364</v>
      </c>
      <c r="E37" s="74">
        <v>176396</v>
      </c>
      <c r="F37" s="11"/>
    </row>
    <row r="38" spans="1:6" x14ac:dyDescent="0.25">
      <c r="A38" s="83"/>
      <c r="B38" s="108" t="s">
        <v>72</v>
      </c>
      <c r="C38" s="40">
        <v>5</v>
      </c>
      <c r="D38" s="41">
        <v>837</v>
      </c>
      <c r="E38" s="42">
        <v>1004</v>
      </c>
      <c r="F38" s="11"/>
    </row>
    <row r="39" spans="1:6" x14ac:dyDescent="0.25">
      <c r="A39" s="83"/>
      <c r="B39" s="108" t="s">
        <v>73</v>
      </c>
      <c r="C39" s="40">
        <v>6</v>
      </c>
      <c r="D39" s="41">
        <v>3778</v>
      </c>
      <c r="E39" s="42">
        <v>3325</v>
      </c>
      <c r="F39" s="11"/>
    </row>
    <row r="40" spans="1:6" ht="14.25" customHeight="1" x14ac:dyDescent="0.25">
      <c r="A40" s="61"/>
      <c r="B40" s="109" t="s">
        <v>7</v>
      </c>
      <c r="C40" s="17"/>
      <c r="D40" s="44">
        <f>SUM(D37:D39)</f>
        <v>214979</v>
      </c>
      <c r="E40" s="45">
        <f>SUM(E37:E39)</f>
        <v>180725</v>
      </c>
    </row>
    <row r="41" spans="1:6" ht="2.25" hidden="1" customHeight="1" thickBot="1" x14ac:dyDescent="0.3">
      <c r="A41" s="110" t="s">
        <v>8</v>
      </c>
      <c r="B41" s="151" t="s">
        <v>25</v>
      </c>
      <c r="C41" s="151"/>
      <c r="D41" s="151"/>
      <c r="E41" s="152"/>
    </row>
    <row r="42" spans="1:6" hidden="1" x14ac:dyDescent="0.25">
      <c r="A42" s="92"/>
      <c r="B42" s="111" t="s">
        <v>12</v>
      </c>
      <c r="C42" s="112">
        <v>420</v>
      </c>
      <c r="D42" s="113">
        <f>IF(ISREF(Akc_D6),Akc_D6,0)</f>
        <v>0</v>
      </c>
      <c r="E42" s="114">
        <f>IF(ISREF(Akc_E6),Akc_E6,0)</f>
        <v>0</v>
      </c>
    </row>
    <row r="43" spans="1:6" hidden="1" x14ac:dyDescent="0.25">
      <c r="A43" s="92"/>
      <c r="B43" s="111" t="s">
        <v>26</v>
      </c>
      <c r="C43" s="112">
        <v>430</v>
      </c>
      <c r="D43" s="113">
        <f>IF(ISREF(Akc_D22),Akc_D22,0)</f>
        <v>0</v>
      </c>
      <c r="E43" s="114">
        <f>IF(ISREF(Akc_E22),Akc_E22,0)</f>
        <v>0</v>
      </c>
    </row>
    <row r="44" spans="1:6" hidden="1" x14ac:dyDescent="0.25">
      <c r="A44" s="92"/>
      <c r="B44" s="111" t="s">
        <v>27</v>
      </c>
      <c r="C44" s="112">
        <v>440</v>
      </c>
      <c r="D44" s="113">
        <f>IF(ISREF(Akc_D38),Akc_D38,0)</f>
        <v>0</v>
      </c>
      <c r="E44" s="114">
        <f>IF(ISREF(Akc_E38),Akc_E38,0)</f>
        <v>0</v>
      </c>
    </row>
    <row r="45" spans="1:6" hidden="1" x14ac:dyDescent="0.25">
      <c r="A45" s="92"/>
      <c r="B45" s="115" t="s">
        <v>28</v>
      </c>
      <c r="C45" s="112">
        <v>450</v>
      </c>
      <c r="D45" s="113">
        <f>IF(ISREF(Akc_D54),Akc_D54,0)</f>
        <v>0</v>
      </c>
      <c r="E45" s="114">
        <f>IF(ISREF(Akc_E54),Akc_E54,0)</f>
        <v>0</v>
      </c>
    </row>
    <row r="46" spans="1:6" hidden="1" x14ac:dyDescent="0.25">
      <c r="A46" s="92"/>
      <c r="B46" s="109" t="s">
        <v>29</v>
      </c>
      <c r="C46" s="112">
        <v>460</v>
      </c>
      <c r="D46" s="109">
        <f>SUM(D42:D45)</f>
        <v>0</v>
      </c>
      <c r="E46" s="116">
        <f>SUM(E42:E45)</f>
        <v>0</v>
      </c>
    </row>
    <row r="47" spans="1:6" ht="15.75" thickBot="1" x14ac:dyDescent="0.3">
      <c r="A47" s="92" t="s">
        <v>24</v>
      </c>
      <c r="B47" s="117" t="s">
        <v>30</v>
      </c>
      <c r="C47" s="49">
        <v>7</v>
      </c>
      <c r="D47" s="78">
        <v>111277</v>
      </c>
      <c r="E47" s="79">
        <v>156899</v>
      </c>
    </row>
    <row r="48" spans="1:6" ht="15.75" thickBot="1" x14ac:dyDescent="0.3">
      <c r="A48" s="101"/>
      <c r="B48" s="2" t="s">
        <v>31</v>
      </c>
      <c r="C48" s="3"/>
      <c r="D48" s="6">
        <f>SUM(D35,D40,D47,D46)</f>
        <v>364633</v>
      </c>
      <c r="E48" s="7">
        <f>SUM(E35,E40,E47,E46)</f>
        <v>374781</v>
      </c>
    </row>
    <row r="49" spans="1:6" ht="15.75" thickBot="1" x14ac:dyDescent="0.3">
      <c r="A49" s="101"/>
      <c r="B49" s="2" t="s">
        <v>32</v>
      </c>
      <c r="C49" s="3"/>
      <c r="D49" s="6">
        <f>SUM(D29,D48,)</f>
        <v>10570057</v>
      </c>
      <c r="E49" s="7">
        <f>SUM(E29,E48,)</f>
        <v>11317533</v>
      </c>
    </row>
    <row r="50" spans="1:6" ht="16.5" customHeight="1" thickBot="1" x14ac:dyDescent="0.3">
      <c r="A50" s="1"/>
      <c r="B50" s="148">
        <v>6</v>
      </c>
      <c r="C50" s="8"/>
      <c r="D50" s="9"/>
      <c r="E50" s="9"/>
    </row>
    <row r="51" spans="1:6" ht="30.75" thickBot="1" x14ac:dyDescent="0.3">
      <c r="A51" s="118"/>
      <c r="B51" s="119" t="s">
        <v>33</v>
      </c>
      <c r="C51" s="59" t="s">
        <v>88</v>
      </c>
      <c r="D51" s="59" t="s">
        <v>60</v>
      </c>
      <c r="E51" s="60" t="s">
        <v>58</v>
      </c>
    </row>
    <row r="52" spans="1:6" x14ac:dyDescent="0.25">
      <c r="A52" s="120" t="s">
        <v>66</v>
      </c>
      <c r="B52" s="62" t="s">
        <v>34</v>
      </c>
      <c r="C52" s="63"/>
      <c r="D52" s="64"/>
      <c r="E52" s="65"/>
    </row>
    <row r="53" spans="1:6" x14ac:dyDescent="0.25">
      <c r="A53" s="121"/>
      <c r="B53" s="122" t="s">
        <v>59</v>
      </c>
      <c r="C53" s="37">
        <v>8</v>
      </c>
      <c r="D53" s="73">
        <v>41910</v>
      </c>
      <c r="E53" s="74">
        <v>41910</v>
      </c>
      <c r="F53" s="11"/>
    </row>
    <row r="54" spans="1:6" x14ac:dyDescent="0.25">
      <c r="A54" s="123"/>
      <c r="B54" s="108" t="s">
        <v>76</v>
      </c>
      <c r="C54" s="40"/>
      <c r="D54" s="41">
        <v>1</v>
      </c>
      <c r="E54" s="42">
        <v>1</v>
      </c>
      <c r="F54" s="11"/>
    </row>
    <row r="55" spans="1:6" x14ac:dyDescent="0.25">
      <c r="A55" s="123"/>
      <c r="B55" s="84" t="s">
        <v>86</v>
      </c>
      <c r="C55" s="17"/>
      <c r="D55" s="44">
        <f>SUM(D54:D54)</f>
        <v>1</v>
      </c>
      <c r="E55" s="45">
        <f>SUM(E54:E54)</f>
        <v>1</v>
      </c>
      <c r="F55" s="11"/>
    </row>
    <row r="56" spans="1:6" x14ac:dyDescent="0.25">
      <c r="A56" s="123"/>
      <c r="B56" s="108" t="s">
        <v>87</v>
      </c>
      <c r="C56" s="17"/>
      <c r="D56" s="44"/>
      <c r="E56" s="45"/>
      <c r="F56" s="11"/>
    </row>
    <row r="57" spans="1:6" x14ac:dyDescent="0.25">
      <c r="A57" s="123"/>
      <c r="B57" s="108" t="s">
        <v>77</v>
      </c>
      <c r="C57" s="40"/>
      <c r="D57" s="46">
        <v>-777790</v>
      </c>
      <c r="E57" s="47">
        <v>-775326</v>
      </c>
      <c r="F57" s="11"/>
    </row>
    <row r="58" spans="1:6" ht="15.75" thickBot="1" x14ac:dyDescent="0.3">
      <c r="A58" s="123"/>
      <c r="B58" s="124" t="s">
        <v>78</v>
      </c>
      <c r="C58" s="49"/>
      <c r="D58" s="125">
        <v>-111911</v>
      </c>
      <c r="E58" s="126">
        <v>-2464</v>
      </c>
      <c r="F58" s="11"/>
    </row>
    <row r="59" spans="1:6" ht="15.75" thickBot="1" x14ac:dyDescent="0.3">
      <c r="A59" s="118"/>
      <c r="B59" s="2" t="s">
        <v>21</v>
      </c>
      <c r="C59" s="3"/>
      <c r="D59" s="127">
        <f>D53+D55+D57+D58</f>
        <v>-847790</v>
      </c>
      <c r="E59" s="128">
        <f>E53+E55+E57+E58</f>
        <v>-735879</v>
      </c>
      <c r="F59" s="11"/>
    </row>
    <row r="60" spans="1:6" x14ac:dyDescent="0.25">
      <c r="A60" s="129" t="s">
        <v>67</v>
      </c>
      <c r="B60" s="130" t="s">
        <v>35</v>
      </c>
      <c r="C60" s="131"/>
      <c r="D60" s="132"/>
      <c r="E60" s="133"/>
      <c r="F60" s="11"/>
    </row>
    <row r="61" spans="1:6" x14ac:dyDescent="0.25">
      <c r="A61" s="92" t="s">
        <v>23</v>
      </c>
      <c r="B61" s="105" t="s">
        <v>36</v>
      </c>
      <c r="C61" s="80"/>
      <c r="D61" s="134"/>
      <c r="E61" s="135"/>
      <c r="F61" s="11"/>
    </row>
    <row r="62" spans="1:6" x14ac:dyDescent="0.25">
      <c r="A62" s="123"/>
      <c r="B62" s="72" t="s">
        <v>79</v>
      </c>
      <c r="C62" s="136">
        <v>9</v>
      </c>
      <c r="D62" s="73">
        <v>3039998</v>
      </c>
      <c r="E62" s="74">
        <v>3243222</v>
      </c>
      <c r="F62" s="11"/>
    </row>
    <row r="63" spans="1:6" x14ac:dyDescent="0.25">
      <c r="A63" s="123"/>
      <c r="B63" s="137" t="s">
        <v>80</v>
      </c>
      <c r="C63" s="138">
        <v>10</v>
      </c>
      <c r="D63" s="50">
        <v>7168734</v>
      </c>
      <c r="E63" s="51">
        <v>7741273</v>
      </c>
      <c r="F63" s="11"/>
    </row>
    <row r="64" spans="1:6" x14ac:dyDescent="0.25">
      <c r="A64" s="139"/>
      <c r="B64" s="140" t="s">
        <v>37</v>
      </c>
      <c r="C64" s="141"/>
      <c r="D64" s="78">
        <f>SUM(D62:D63)</f>
        <v>10208732</v>
      </c>
      <c r="E64" s="100">
        <f>SUM(E62:E63)</f>
        <v>10984495</v>
      </c>
      <c r="F64" s="11"/>
    </row>
    <row r="65" spans="1:6" x14ac:dyDescent="0.25">
      <c r="A65" s="66" t="s">
        <v>4</v>
      </c>
      <c r="B65" s="67" t="s">
        <v>38</v>
      </c>
      <c r="C65" s="68"/>
      <c r="D65" s="142"/>
      <c r="E65" s="143"/>
      <c r="F65" s="11"/>
    </row>
    <row r="66" spans="1:6" x14ac:dyDescent="0.25">
      <c r="A66" s="123"/>
      <c r="B66" s="72" t="s">
        <v>79</v>
      </c>
      <c r="C66" s="37">
        <v>11</v>
      </c>
      <c r="D66" s="73">
        <v>203223</v>
      </c>
      <c r="E66" s="74">
        <v>203223</v>
      </c>
      <c r="F66" s="11"/>
    </row>
    <row r="67" spans="1:6" x14ac:dyDescent="0.25">
      <c r="A67" s="123"/>
      <c r="B67" s="75" t="s">
        <v>81</v>
      </c>
      <c r="C67" s="40">
        <v>12</v>
      </c>
      <c r="D67" s="41">
        <v>27518</v>
      </c>
      <c r="E67" s="42">
        <v>48956</v>
      </c>
      <c r="F67" s="11"/>
    </row>
    <row r="68" spans="1:6" ht="15" customHeight="1" x14ac:dyDescent="0.25">
      <c r="A68" s="123"/>
      <c r="B68" s="75" t="s">
        <v>85</v>
      </c>
      <c r="C68" s="40">
        <v>13</v>
      </c>
      <c r="D68" s="41">
        <v>349887</v>
      </c>
      <c r="E68" s="42">
        <v>170765</v>
      </c>
      <c r="F68" s="11"/>
    </row>
    <row r="69" spans="1:6" x14ac:dyDescent="0.25">
      <c r="A69" s="123"/>
      <c r="B69" s="75" t="s">
        <v>82</v>
      </c>
      <c r="C69" s="40">
        <v>14</v>
      </c>
      <c r="D69" s="41">
        <v>17411</v>
      </c>
      <c r="E69" s="42">
        <v>12119</v>
      </c>
      <c r="F69" s="11"/>
    </row>
    <row r="70" spans="1:6" x14ac:dyDescent="0.25">
      <c r="A70" s="123"/>
      <c r="B70" s="75" t="s">
        <v>83</v>
      </c>
      <c r="C70" s="40">
        <v>15</v>
      </c>
      <c r="D70" s="41">
        <v>572539</v>
      </c>
      <c r="E70" s="42">
        <v>574578</v>
      </c>
      <c r="F70" s="11"/>
    </row>
    <row r="71" spans="1:6" x14ac:dyDescent="0.25">
      <c r="A71" s="123"/>
      <c r="B71" s="75" t="s">
        <v>84</v>
      </c>
      <c r="C71" s="40">
        <v>16</v>
      </c>
      <c r="D71" s="41">
        <v>38537</v>
      </c>
      <c r="E71" s="42">
        <v>59276</v>
      </c>
      <c r="F71" s="11"/>
    </row>
    <row r="72" spans="1:6" ht="15.75" thickBot="1" x14ac:dyDescent="0.3">
      <c r="A72" s="123"/>
      <c r="B72" s="77" t="s">
        <v>7</v>
      </c>
      <c r="C72" s="144"/>
      <c r="D72" s="78">
        <f>SUM(D66:D71)</f>
        <v>1209115</v>
      </c>
      <c r="E72" s="100">
        <f>SUM(E66:E71)</f>
        <v>1068917</v>
      </c>
      <c r="F72" s="11"/>
    </row>
    <row r="73" spans="1:6" ht="15.75" thickBot="1" x14ac:dyDescent="0.3">
      <c r="A73" s="118"/>
      <c r="B73" s="2" t="s">
        <v>31</v>
      </c>
      <c r="C73" s="3"/>
      <c r="D73" s="6">
        <f>SUM(D64,D72)</f>
        <v>11417847</v>
      </c>
      <c r="E73" s="7">
        <f>SUM(E64,E72)</f>
        <v>12053412</v>
      </c>
      <c r="F73" s="11"/>
    </row>
    <row r="74" spans="1:6" ht="15.75" thickBot="1" x14ac:dyDescent="0.3">
      <c r="A74" s="118"/>
      <c r="B74" s="2" t="s">
        <v>32</v>
      </c>
      <c r="C74" s="3"/>
      <c r="D74" s="6">
        <f>D73+D59</f>
        <v>10570057</v>
      </c>
      <c r="E74" s="7">
        <f>E73+E59</f>
        <v>11317533</v>
      </c>
      <c r="F74" s="11"/>
    </row>
    <row r="76" spans="1:6" x14ac:dyDescent="0.25">
      <c r="A76" s="14" t="s">
        <v>98</v>
      </c>
      <c r="B76" s="14"/>
      <c r="C76" s="14" t="s">
        <v>99</v>
      </c>
      <c r="D76" s="14"/>
      <c r="E76" s="14"/>
    </row>
    <row r="77" spans="1:6" x14ac:dyDescent="0.25">
      <c r="A77" s="14"/>
      <c r="B77" s="14"/>
      <c r="C77" s="14"/>
      <c r="D77" s="14"/>
      <c r="E77" s="14"/>
    </row>
    <row r="78" spans="1:6" x14ac:dyDescent="0.25">
      <c r="A78" s="14"/>
      <c r="B78" s="14"/>
      <c r="C78" s="14"/>
      <c r="D78" s="14"/>
      <c r="E78" s="14"/>
    </row>
    <row r="100" spans="2:2" x14ac:dyDescent="0.25">
      <c r="B100">
        <v>7</v>
      </c>
    </row>
  </sheetData>
  <mergeCells count="2">
    <mergeCell ref="A5:E5"/>
    <mergeCell ref="B41:E41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A33" sqref="A33"/>
    </sheetView>
  </sheetViews>
  <sheetFormatPr defaultRowHeight="15" x14ac:dyDescent="0.25"/>
  <cols>
    <col min="1" max="1" width="51.7109375" customWidth="1"/>
    <col min="3" max="3" width="11.7109375" customWidth="1"/>
    <col min="4" max="4" width="12.7109375" customWidth="1"/>
  </cols>
  <sheetData>
    <row r="1" spans="1:11" ht="15.75" x14ac:dyDescent="0.25">
      <c r="A1" s="10" t="s">
        <v>57</v>
      </c>
    </row>
    <row r="2" spans="1:11" ht="15.75" x14ac:dyDescent="0.25">
      <c r="A2" s="12">
        <v>55403015551</v>
      </c>
      <c r="B2" s="5"/>
      <c r="C2" s="5"/>
      <c r="D2" s="5"/>
    </row>
    <row r="3" spans="1:11" ht="15.75" x14ac:dyDescent="0.25">
      <c r="A3" s="10" t="s">
        <v>91</v>
      </c>
      <c r="B3" s="5"/>
      <c r="C3" s="5"/>
      <c r="D3" s="5"/>
    </row>
    <row r="4" spans="1:11" ht="16.5" thickBot="1" x14ac:dyDescent="0.3">
      <c r="A4" s="10" t="s">
        <v>92</v>
      </c>
      <c r="B4" s="5"/>
      <c r="C4" s="13" t="s">
        <v>93</v>
      </c>
      <c r="D4" s="13"/>
      <c r="K4" s="11"/>
    </row>
    <row r="5" spans="1:11" x14ac:dyDescent="0.25">
      <c r="K5" s="149"/>
    </row>
    <row r="6" spans="1:11" ht="18.75" x14ac:dyDescent="0.3">
      <c r="A6" s="153" t="s">
        <v>101</v>
      </c>
      <c r="B6" s="153"/>
      <c r="C6" s="153"/>
      <c r="D6" s="153"/>
      <c r="K6" s="11"/>
    </row>
    <row r="7" spans="1:11" ht="16.5" thickBot="1" x14ac:dyDescent="0.3">
      <c r="A7" s="154" t="s">
        <v>94</v>
      </c>
      <c r="B7" s="154"/>
      <c r="C7" s="154"/>
      <c r="D7" s="154"/>
    </row>
    <row r="8" spans="1:11" ht="30" x14ac:dyDescent="0.25">
      <c r="A8" s="34"/>
      <c r="B8" s="35" t="s">
        <v>88</v>
      </c>
      <c r="C8" s="35" t="s">
        <v>60</v>
      </c>
      <c r="D8" s="55" t="s">
        <v>58</v>
      </c>
    </row>
    <row r="9" spans="1:11" x14ac:dyDescent="0.25">
      <c r="A9" s="36" t="s">
        <v>39</v>
      </c>
      <c r="B9" s="37">
        <v>17</v>
      </c>
      <c r="C9" s="38">
        <v>1747884</v>
      </c>
      <c r="D9" s="39">
        <v>1475382</v>
      </c>
    </row>
    <row r="10" spans="1:11" x14ac:dyDescent="0.25">
      <c r="A10" s="36" t="s">
        <v>40</v>
      </c>
      <c r="B10" s="40">
        <v>18</v>
      </c>
      <c r="C10" s="41">
        <v>1686551</v>
      </c>
      <c r="D10" s="42">
        <v>1366981</v>
      </c>
    </row>
    <row r="11" spans="1:11" x14ac:dyDescent="0.25">
      <c r="A11" s="43" t="s">
        <v>41</v>
      </c>
      <c r="B11" s="17"/>
      <c r="C11" s="44">
        <f>C9-C10</f>
        <v>61333</v>
      </c>
      <c r="D11" s="45">
        <f>D9-D10</f>
        <v>108401</v>
      </c>
    </row>
    <row r="12" spans="1:11" x14ac:dyDescent="0.25">
      <c r="A12" s="36" t="s">
        <v>42</v>
      </c>
      <c r="B12" s="40"/>
      <c r="C12" s="41">
        <f>[1]p.z.apr.skaidrojumi!C48</f>
        <v>0</v>
      </c>
      <c r="D12" s="42">
        <f>[1]p.z.apr.skaidrojumi!D48</f>
        <v>0</v>
      </c>
    </row>
    <row r="13" spans="1:11" x14ac:dyDescent="0.25">
      <c r="A13" s="36" t="s">
        <v>43</v>
      </c>
      <c r="B13" s="40">
        <v>19</v>
      </c>
      <c r="C13" s="41">
        <v>93592</v>
      </c>
      <c r="D13" s="42">
        <v>94513</v>
      </c>
    </row>
    <row r="14" spans="1:11" x14ac:dyDescent="0.25">
      <c r="A14" s="36" t="s">
        <v>44</v>
      </c>
      <c r="B14" s="40">
        <v>20</v>
      </c>
      <c r="C14" s="41">
        <v>597750</v>
      </c>
      <c r="D14" s="42">
        <v>616853</v>
      </c>
    </row>
    <row r="15" spans="1:11" ht="15" customHeight="1" x14ac:dyDescent="0.25">
      <c r="A15" s="36" t="s">
        <v>45</v>
      </c>
      <c r="B15" s="40">
        <v>21</v>
      </c>
      <c r="C15" s="41">
        <v>607670</v>
      </c>
      <c r="D15" s="42">
        <v>610530</v>
      </c>
    </row>
    <row r="16" spans="1:11" ht="30" hidden="1" x14ac:dyDescent="0.25">
      <c r="A16" s="36" t="s">
        <v>46</v>
      </c>
      <c r="B16" s="40"/>
      <c r="C16" s="41">
        <f>IF(ISREF(PZskaidr_080t),PZskaidr_080t,0)</f>
        <v>0</v>
      </c>
      <c r="D16" s="42">
        <f>IF(ISREF(PZskaidr_080p),PZskaidr_080p,0)</f>
        <v>0</v>
      </c>
    </row>
    <row r="17" spans="1:4" ht="30" hidden="1" x14ac:dyDescent="0.25">
      <c r="A17" s="36" t="s">
        <v>47</v>
      </c>
      <c r="B17" s="40"/>
      <c r="C17" s="41">
        <f>IF(ISREF(PZskaidr_090t),PZskaidr_090t,0)</f>
        <v>0</v>
      </c>
      <c r="D17" s="42">
        <f>IF(ISREF(PZskaidr_090p),PZskaidr_090p,0)</f>
        <v>0</v>
      </c>
    </row>
    <row r="18" spans="1:4" x14ac:dyDescent="0.25">
      <c r="A18" s="36" t="s">
        <v>48</v>
      </c>
      <c r="B18" s="40">
        <v>22</v>
      </c>
      <c r="C18" s="41">
        <v>2072</v>
      </c>
      <c r="D18" s="42">
        <v>45202</v>
      </c>
    </row>
    <row r="19" spans="1:4" x14ac:dyDescent="0.25">
      <c r="A19" s="36" t="s">
        <v>49</v>
      </c>
      <c r="B19" s="40">
        <v>23</v>
      </c>
      <c r="C19" s="41">
        <v>71804</v>
      </c>
      <c r="D19" s="42">
        <v>67877</v>
      </c>
    </row>
    <row r="20" spans="1:4" x14ac:dyDescent="0.25">
      <c r="A20" s="43" t="s">
        <v>50</v>
      </c>
      <c r="B20" s="17"/>
      <c r="C20" s="44">
        <f>C11-C12-C13+C14-C15+C16+C17+C18-C19</f>
        <v>-111911</v>
      </c>
      <c r="D20" s="45">
        <f>D11-D12-D13+D14-D15+D16+D17+D18-D19</f>
        <v>-2464</v>
      </c>
    </row>
    <row r="21" spans="1:4" x14ac:dyDescent="0.25">
      <c r="A21" s="43" t="s">
        <v>51</v>
      </c>
      <c r="B21" s="17"/>
      <c r="C21" s="44">
        <f>C20</f>
        <v>-111911</v>
      </c>
      <c r="D21" s="45">
        <f>D20</f>
        <v>-2464</v>
      </c>
    </row>
    <row r="22" spans="1:4" x14ac:dyDescent="0.25">
      <c r="A22" s="36" t="s">
        <v>52</v>
      </c>
      <c r="B22" s="40"/>
      <c r="C22" s="46">
        <v>0</v>
      </c>
      <c r="D22" s="47">
        <v>0</v>
      </c>
    </row>
    <row r="23" spans="1:4" ht="15.75" thickBot="1" x14ac:dyDescent="0.3">
      <c r="A23" s="48" t="s">
        <v>53</v>
      </c>
      <c r="B23" s="49"/>
      <c r="C23" s="50">
        <f>[1]p.z.apr.skaidrojumi!C149</f>
        <v>0</v>
      </c>
      <c r="D23" s="51">
        <f>[1]p.z.apr.skaidrojumi!D149</f>
        <v>0</v>
      </c>
    </row>
    <row r="24" spans="1:4" ht="15.75" thickBot="1" x14ac:dyDescent="0.3">
      <c r="A24" s="52" t="s">
        <v>54</v>
      </c>
      <c r="B24" s="3"/>
      <c r="C24" s="53">
        <f>C21-SUM(C22:C23)</f>
        <v>-111911</v>
      </c>
      <c r="D24" s="54">
        <f>D21-SUM(D22:D23)</f>
        <v>-2464</v>
      </c>
    </row>
    <row r="25" spans="1:4" x14ac:dyDescent="0.25">
      <c r="A25" s="4"/>
      <c r="B25" s="4"/>
      <c r="C25" s="4"/>
      <c r="D25" s="4"/>
    </row>
    <row r="26" spans="1:4" ht="15.75" customHeight="1" x14ac:dyDescent="0.25">
      <c r="A26" s="5"/>
      <c r="B26" s="5"/>
      <c r="C26" s="5"/>
      <c r="D26" s="5"/>
    </row>
    <row r="27" spans="1:4" ht="15" customHeight="1" x14ac:dyDescent="0.25">
      <c r="A27" s="14" t="s">
        <v>98</v>
      </c>
      <c r="B27" s="14" t="s">
        <v>99</v>
      </c>
      <c r="C27" s="14"/>
      <c r="D27" s="14"/>
    </row>
    <row r="28" spans="1:4" x14ac:dyDescent="0.25">
      <c r="A28" s="14"/>
      <c r="B28" s="14"/>
      <c r="C28" s="14"/>
      <c r="D28" s="14"/>
    </row>
    <row r="29" spans="1:4" x14ac:dyDescent="0.25">
      <c r="A29" s="14"/>
      <c r="B29" s="14"/>
      <c r="C29" s="14"/>
      <c r="D29" s="14"/>
    </row>
    <row r="30" spans="1:4" x14ac:dyDescent="0.25">
      <c r="A30" s="56"/>
      <c r="B30" s="56"/>
      <c r="C30" s="56"/>
      <c r="D30" s="56"/>
    </row>
    <row r="31" spans="1:4" x14ac:dyDescent="0.25">
      <c r="A31" s="4"/>
      <c r="B31" s="4"/>
      <c r="C31" s="4"/>
      <c r="D31" s="4"/>
    </row>
    <row r="32" spans="1:4" x14ac:dyDescent="0.25">
      <c r="A32" s="4"/>
      <c r="B32" s="4"/>
      <c r="C32" s="4"/>
      <c r="D32" s="4"/>
    </row>
    <row r="50" spans="1:1" x14ac:dyDescent="0.25">
      <c r="A50">
        <v>8</v>
      </c>
    </row>
  </sheetData>
  <mergeCells count="2">
    <mergeCell ref="A6:D6"/>
    <mergeCell ref="A7:D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topLeftCell="A4" workbookViewId="0">
      <selection activeCell="A31" sqref="A31:G31"/>
    </sheetView>
  </sheetViews>
  <sheetFormatPr defaultRowHeight="15" x14ac:dyDescent="0.25"/>
  <cols>
    <col min="1" max="1" width="5.140625" customWidth="1"/>
    <col min="2" max="2" width="56.42578125" customWidth="1"/>
    <col min="3" max="3" width="13.5703125" customWidth="1"/>
    <col min="4" max="4" width="12.42578125" customWidth="1"/>
  </cols>
  <sheetData>
    <row r="1" spans="1:5" ht="15.75" x14ac:dyDescent="0.25">
      <c r="B1" s="10" t="s">
        <v>57</v>
      </c>
    </row>
    <row r="2" spans="1:5" ht="15.75" x14ac:dyDescent="0.25">
      <c r="B2" s="12">
        <v>55403015551</v>
      </c>
      <c r="C2" s="5"/>
      <c r="D2" s="5"/>
      <c r="E2" s="5"/>
    </row>
    <row r="3" spans="1:5" ht="15.75" x14ac:dyDescent="0.25">
      <c r="B3" s="10" t="s">
        <v>91</v>
      </c>
      <c r="C3" s="5"/>
      <c r="D3" s="5"/>
      <c r="E3" s="5"/>
    </row>
    <row r="4" spans="1:5" ht="16.5" thickBot="1" x14ac:dyDescent="0.3">
      <c r="B4" s="10" t="s">
        <v>92</v>
      </c>
      <c r="C4" s="13" t="s">
        <v>121</v>
      </c>
      <c r="D4" s="13"/>
      <c r="E4" s="15"/>
    </row>
    <row r="5" spans="1:5" ht="15.75" x14ac:dyDescent="0.25">
      <c r="B5" s="10"/>
      <c r="C5" s="5"/>
      <c r="D5" s="15"/>
      <c r="E5" s="15"/>
    </row>
    <row r="6" spans="1:5" ht="18.75" x14ac:dyDescent="0.25">
      <c r="A6" s="156" t="s">
        <v>122</v>
      </c>
      <c r="B6" s="157"/>
      <c r="C6" s="157"/>
      <c r="D6" s="157"/>
    </row>
    <row r="7" spans="1:5" x14ac:dyDescent="0.25">
      <c r="A7" s="158" t="s">
        <v>105</v>
      </c>
      <c r="B7" s="158"/>
      <c r="C7" s="158"/>
      <c r="D7" s="158"/>
    </row>
    <row r="8" spans="1:5" x14ac:dyDescent="0.25">
      <c r="A8" s="16"/>
      <c r="B8" s="16"/>
      <c r="C8" s="16"/>
      <c r="D8" s="16"/>
    </row>
    <row r="9" spans="1:5" ht="25.5" x14ac:dyDescent="0.25">
      <c r="A9" s="31" t="s">
        <v>106</v>
      </c>
      <c r="B9" s="32" t="s">
        <v>107</v>
      </c>
      <c r="C9" s="33" t="s">
        <v>75</v>
      </c>
      <c r="D9" s="33" t="s">
        <v>74</v>
      </c>
    </row>
    <row r="10" spans="1:5" x14ac:dyDescent="0.25">
      <c r="A10" s="159" t="s">
        <v>108</v>
      </c>
      <c r="B10" s="159"/>
      <c r="C10" s="159"/>
      <c r="D10" s="159"/>
    </row>
    <row r="11" spans="1:5" x14ac:dyDescent="0.25">
      <c r="A11" s="18" t="s">
        <v>66</v>
      </c>
      <c r="B11" s="19" t="s">
        <v>55</v>
      </c>
      <c r="C11" s="20">
        <v>2082175</v>
      </c>
      <c r="D11" s="20">
        <v>1864639</v>
      </c>
    </row>
    <row r="12" spans="1:5" ht="30" x14ac:dyDescent="0.25">
      <c r="A12" s="18" t="s">
        <v>67</v>
      </c>
      <c r="B12" s="19" t="s">
        <v>109</v>
      </c>
      <c r="C12" s="20">
        <v>-794558</v>
      </c>
      <c r="D12" s="20">
        <v>-762079</v>
      </c>
    </row>
    <row r="13" spans="1:5" x14ac:dyDescent="0.25">
      <c r="A13" s="18" t="s">
        <v>95</v>
      </c>
      <c r="B13" s="19" t="s">
        <v>104</v>
      </c>
      <c r="C13" s="20">
        <v>-65851</v>
      </c>
      <c r="D13" s="20">
        <v>-3406</v>
      </c>
    </row>
    <row r="14" spans="1:5" x14ac:dyDescent="0.25">
      <c r="A14" s="18" t="s">
        <v>96</v>
      </c>
      <c r="B14" s="19" t="s">
        <v>56</v>
      </c>
      <c r="C14" s="20">
        <v>-1002483</v>
      </c>
      <c r="D14" s="20">
        <v>-771083</v>
      </c>
    </row>
    <row r="15" spans="1:5" x14ac:dyDescent="0.25">
      <c r="A15" s="22" t="s">
        <v>97</v>
      </c>
      <c r="B15" s="23" t="s">
        <v>110</v>
      </c>
      <c r="C15" s="24">
        <f>SUM(C11:C14)</f>
        <v>219283</v>
      </c>
      <c r="D15" s="24">
        <f>SUM(D11:D14)</f>
        <v>328071</v>
      </c>
    </row>
    <row r="16" spans="1:5" x14ac:dyDescent="0.25">
      <c r="A16" s="160" t="s">
        <v>111</v>
      </c>
      <c r="B16" s="160"/>
      <c r="C16" s="160"/>
      <c r="D16" s="160"/>
    </row>
    <row r="17" spans="1:5" x14ac:dyDescent="0.25">
      <c r="A17" s="18" t="s">
        <v>66</v>
      </c>
      <c r="B17" s="21" t="s">
        <v>112</v>
      </c>
      <c r="C17" s="29">
        <v>-63753</v>
      </c>
      <c r="D17" s="29">
        <v>-88325</v>
      </c>
    </row>
    <row r="18" spans="1:5" ht="15" customHeight="1" x14ac:dyDescent="0.25">
      <c r="A18" s="18" t="s">
        <v>67</v>
      </c>
      <c r="B18" s="19" t="s">
        <v>113</v>
      </c>
      <c r="C18" s="29"/>
      <c r="D18" s="29">
        <v>42245</v>
      </c>
    </row>
    <row r="19" spans="1:5" x14ac:dyDescent="0.25">
      <c r="A19" s="18" t="s">
        <v>95</v>
      </c>
      <c r="B19" s="21" t="s">
        <v>102</v>
      </c>
      <c r="C19" s="29">
        <v>2072</v>
      </c>
      <c r="D19" s="25"/>
    </row>
    <row r="20" spans="1:5" x14ac:dyDescent="0.25">
      <c r="A20" s="22" t="s">
        <v>96</v>
      </c>
      <c r="B20" s="23" t="s">
        <v>114</v>
      </c>
      <c r="C20" s="26">
        <f>SUM(C17:C19)</f>
        <v>-61681</v>
      </c>
      <c r="D20" s="26">
        <f>SUM(D17:D19)</f>
        <v>-46080</v>
      </c>
    </row>
    <row r="21" spans="1:5" x14ac:dyDescent="0.25">
      <c r="A21" s="160" t="s">
        <v>115</v>
      </c>
      <c r="B21" s="160"/>
      <c r="C21" s="160"/>
      <c r="D21" s="160"/>
    </row>
    <row r="22" spans="1:5" x14ac:dyDescent="0.25">
      <c r="A22" s="18" t="s">
        <v>66</v>
      </c>
      <c r="B22" s="21" t="s">
        <v>103</v>
      </c>
      <c r="C22" s="29">
        <v>-203224</v>
      </c>
      <c r="D22" s="29">
        <v>-227412</v>
      </c>
    </row>
    <row r="23" spans="1:5" x14ac:dyDescent="0.25">
      <c r="A23" s="22" t="s">
        <v>67</v>
      </c>
      <c r="B23" s="23" t="s">
        <v>116</v>
      </c>
      <c r="C23" s="26">
        <f>SUM(C22:C22)</f>
        <v>-203224</v>
      </c>
      <c r="D23" s="26">
        <f>SUM(D22:D22)</f>
        <v>-227412</v>
      </c>
    </row>
    <row r="24" spans="1:5" x14ac:dyDescent="0.25">
      <c r="A24" s="155" t="s">
        <v>117</v>
      </c>
      <c r="B24" s="155"/>
      <c r="C24" s="30">
        <v>0</v>
      </c>
      <c r="D24" s="30">
        <v>0</v>
      </c>
    </row>
    <row r="25" spans="1:5" x14ac:dyDescent="0.25">
      <c r="A25" s="155" t="s">
        <v>118</v>
      </c>
      <c r="B25" s="155"/>
      <c r="C25" s="27">
        <f>SUM(C15,C20,C23,C24)</f>
        <v>-45622</v>
      </c>
      <c r="D25" s="27">
        <f>SUM(D15,D20,D23,D24)</f>
        <v>54579</v>
      </c>
    </row>
    <row r="26" spans="1:5" x14ac:dyDescent="0.25">
      <c r="A26" s="155" t="s">
        <v>119</v>
      </c>
      <c r="B26" s="155"/>
      <c r="C26" s="28">
        <f>SUM(D27)</f>
        <v>156899</v>
      </c>
      <c r="D26" s="27">
        <v>102320</v>
      </c>
    </row>
    <row r="27" spans="1:5" x14ac:dyDescent="0.25">
      <c r="A27" s="155" t="s">
        <v>120</v>
      </c>
      <c r="B27" s="155"/>
      <c r="C27" s="27">
        <f>SUM(C25:C26)</f>
        <v>111277</v>
      </c>
      <c r="D27" s="27">
        <f>SUM(D25:D26)</f>
        <v>156899</v>
      </c>
    </row>
    <row r="29" spans="1:5" x14ac:dyDescent="0.25">
      <c r="A29" s="5" t="s">
        <v>123</v>
      </c>
      <c r="B29" s="5"/>
      <c r="C29" s="5"/>
      <c r="D29" s="5"/>
      <c r="E29" s="5"/>
    </row>
    <row r="30" spans="1:5" x14ac:dyDescent="0.25">
      <c r="A30" s="5"/>
      <c r="B30" s="5"/>
      <c r="C30" s="5"/>
      <c r="D30" s="5"/>
      <c r="E30" s="5"/>
    </row>
    <row r="31" spans="1:5" x14ac:dyDescent="0.25">
      <c r="A31" s="5"/>
      <c r="B31" s="5"/>
      <c r="C31" s="5"/>
      <c r="D31" s="5"/>
      <c r="E31" s="5"/>
    </row>
    <row r="48" spans="2:2" x14ac:dyDescent="0.25">
      <c r="B48" s="147">
        <v>9</v>
      </c>
    </row>
  </sheetData>
  <mergeCells count="9">
    <mergeCell ref="A25:B25"/>
    <mergeCell ref="A26:B26"/>
    <mergeCell ref="A27:B27"/>
    <mergeCell ref="A6:D6"/>
    <mergeCell ref="A7:D7"/>
    <mergeCell ref="A10:D10"/>
    <mergeCell ref="A16:D16"/>
    <mergeCell ref="A21:D21"/>
    <mergeCell ref="A24:B24"/>
  </mergeCells>
  <pageMargins left="0.70866141732283472" right="0.5118110236220472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Bilance</vt:lpstr>
      <vt:lpstr>PZ</vt:lpstr>
      <vt:lpstr>NP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Ņikitova</dc:creator>
  <cp:lastModifiedBy>Jana Lužaite</cp:lastModifiedBy>
  <cp:lastPrinted>2019-03-26T13:52:08Z</cp:lastPrinted>
  <dcterms:created xsi:type="dcterms:W3CDTF">2018-03-07T07:41:39Z</dcterms:created>
  <dcterms:modified xsi:type="dcterms:W3CDTF">2019-03-28T08:54:53Z</dcterms:modified>
</cp:coreProperties>
</file>